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nmr053.city.nemuro.hokkaido.jp\ファイルサーバ\05_総務部\財政課\00共通\【共通】財政用務関係\実行予算業務\004決算統計\R03\各種照会回答\財政状況資料集\R3.9月作成(R元年度２回目)\アップロード用\"/>
    </mc:Choice>
  </mc:AlternateContent>
  <bookViews>
    <workbookView xWindow="0" yWindow="0" windowWidth="15360" windowHeight="7635" tabRatio="92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12" l="1"/>
  <c r="Q9" i="12"/>
  <c r="Q8" i="12"/>
  <c r="AA9" i="12" l="1"/>
  <c r="AA8" i="12"/>
  <c r="AA7" i="12"/>
  <c r="AA29" i="12"/>
  <c r="AA31" i="12"/>
  <c r="AA30" i="12"/>
  <c r="AA28" i="12"/>
  <c r="AA34" i="12"/>
  <c r="V34" i="12"/>
  <c r="Q34" i="12"/>
  <c r="Q33" i="12"/>
  <c r="AA33" i="12"/>
  <c r="V33" i="12"/>
  <c r="V32" i="12"/>
  <c r="AA32" i="12"/>
  <c r="Q32" i="12"/>
  <c r="AA35" i="12"/>
  <c r="Q35" i="12"/>
  <c r="V35"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<sst xmlns="http://schemas.openxmlformats.org/spreadsheetml/2006/main" count="1091" uniqueCount="607">
  <si>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</si>
  <si>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</si>
  <si>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</si>
  <si>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</si>
  <si>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</si>
  <si>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</si>
  <si>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</si>
  <si>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</si>
  <si>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</si>
  <si>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</si>
  <si>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</si>
  <si>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</si>
  <si>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</si>
  <si>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</si>
  <si>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</si>
  <si>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</si>
  <si>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</si>
  <si>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</si>
  <si>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</si>
  <si>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</si>
  <si>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</si>
  <si>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</si>
  <si>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</si>
  <si>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</si>
  <si>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</si>
  <si>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</si>
  <si>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</si>
  <si>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</si>
  <si>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</si>
  <si>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</si>
  <si>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</si>
  <si>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</si>
  <si>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</si>
  <si>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</si>
  <si>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</si>
  <si>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</si>
  <si>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</si>
  <si>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</si>
  <si>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</si>
  <si>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</si>
  <si>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</si>
  <si>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</si>
  <si>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</si>
  <si>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</si>
  <si>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</si>
  <si>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</si>
  <si>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</si>
  <si>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</si>
  <si>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</si>
  <si>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</si>
  <si>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</si>
  <si>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</si>
  <si>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</si>
  <si>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</si>
  <si>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</si>
  <si>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</si>
  <si>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</si>
  <si>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</si>
  <si>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</si>
  <si>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</si>
  <si>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</si>
  <si>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</si>
  <si>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</si>
  <si>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</si>
  <si>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</si>
  <si>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</si>
  <si>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</si>
  <si>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</si>
  <si>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</si>
  <si>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</si>
  <si>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</si>
  <si>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</si>
  <si>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</si>
  <si>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</si>
  <si>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</si>
  <si>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</si>
  <si>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</si>
  <si>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</si>
  <si>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</si>
  <si>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</si>
  <si>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</si>
  <si>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</si>
  <si>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</si>
  <si>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</si>
  <si>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</si>
  <si>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</si>
  <si>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</si>
  <si>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</si>
  <si>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</si>
  <si>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</si>
  <si>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</si>
  <si>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</si>
  <si>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</si>
  <si>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</si>
  <si>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</si>
  <si>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</si>
  <si>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</si>
  <si>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</si>
  <si>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</si>
  <si>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</si>
  <si>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</si>
  <si>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根室市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</si>
  <si>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</si>
  <si>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</si>
  <si>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</si>
  <si>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</si>
  <si>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</si>
  <si>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</si>
  <si>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</si>
  <si>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</si>
  <si>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</si>
  <si>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</si>
  <si>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</si>
  <si>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</si>
  <si>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</si>
  <si>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</si>
  <si>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</si>
  <si>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</si>
  <si>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</si>
  <si>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</si>
  <si>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</si>
  <si>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</si>
  <si>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</si>
  <si>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</si>
  <si>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</si>
  <si>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</si>
  <si>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</si>
  <si>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</si>
  <si>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</si>
  <si>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</si>
  <si>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</si>
  <si>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</si>
  <si>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</si>
  <si>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</si>
  <si>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</si>
  <si>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</si>
  <si>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</si>
  <si>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</si>
  <si>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</si>
  <si>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</si>
  <si>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</si>
  <si>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</si>
  <si>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</si>
  <si>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</si>
  <si>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</si>
  <si>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</si>
  <si>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</si>
  <si>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</si>
  <si>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</si>
  <si>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</si>
  <si>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</si>
  <si>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</si>
  <si>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</si>
  <si>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</si>
  <si>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</si>
  <si>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</si>
  <si>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</si>
  <si>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</si>
  <si>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</si>
  <si>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根室市病院事業会計</t>
    <phoneticPr fontId="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</si>
  <si>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</si>
  <si>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</si>
  <si>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</si>
  <si>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</si>
  <si>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</si>
  <si>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</si>
  <si>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</si>
  <si>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</si>
  <si>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</si>
  <si>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</si>
  <si>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</si>
  <si>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</si>
  <si>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</si>
  <si>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</si>
  <si>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</si>
  <si>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</si>
  <si>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</si>
  <si>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</si>
  <si>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</si>
  <si>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</si>
  <si>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</si>
  <si>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</si>
  <si>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</si>
  <si>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</si>
  <si>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</si>
  <si>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</si>
  <si>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</si>
  <si>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</si>
  <si>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</si>
  <si>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</si>
  <si>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</si>
  <si>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</si>
  <si>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</si>
  <si>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</si>
  <si>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</si>
  <si>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</si>
  <si>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</si>
  <si>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</si>
  <si>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</si>
  <si>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</si>
  <si>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</si>
  <si>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</si>
  <si>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</si>
  <si>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</si>
  <si>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</si>
  <si>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</si>
  <si>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</si>
  <si>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</si>
  <si>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</si>
  <si>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</si>
  <si>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</si>
  <si>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</si>
  <si>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</si>
  <si>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</si>
  <si>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</si>
  <si>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</si>
  <si>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</si>
  <si>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</si>
  <si>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</si>
  <si>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</si>
  <si>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</si>
  <si>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</si>
  <si>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</si>
  <si>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</si>
  <si>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</si>
  <si>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</si>
  <si>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</si>
  <si>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北海道根室市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</si>
  <si>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</si>
  <si>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</si>
  <si>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</si>
  <si>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</si>
  <si>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</si>
  <si>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</si>
  <si>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</si>
  <si>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</si>
  <si>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</si>
  <si>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</si>
  <si>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</si>
  <si>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</si>
  <si>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</si>
  <si>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</si>
  <si>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</si>
  <si>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</si>
  <si>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</si>
  <si>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</si>
  <si>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</si>
  <si>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</si>
  <si>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</si>
  <si>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</si>
  <si>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</si>
  <si>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</si>
  <si>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</si>
  <si>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</si>
  <si>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</si>
  <si>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</si>
  <si>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</si>
  <si>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</si>
  <si>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</si>
  <si>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</si>
  <si>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</si>
  <si>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</si>
  <si>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</si>
  <si>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</si>
  <si>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</si>
  <si>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</si>
  <si>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</si>
  <si>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</si>
  <si>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</si>
  <si>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</si>
  <si>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</si>
  <si>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</si>
  <si>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</si>
  <si>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</si>
  <si>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</si>
  <si>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</si>
  <si>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</si>
  <si>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</si>
  <si>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</si>
  <si>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</si>
  <si>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</si>
  <si>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</si>
  <si>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</si>
  <si>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</si>
  <si>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</si>
  <si>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</si>
  <si>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</si>
  <si>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</si>
  <si>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</si>
  <si>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</si>
  <si>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</si>
  <si>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</si>
  <si>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</si>
  <si>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</si>
  <si>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</si>
  <si>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</si>
  <si>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</si>
  <si>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</si>
  <si>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</si>
  <si>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</si>
  <si>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</si>
  <si>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</si>
  <si>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</si>
  <si>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</si>
  <si>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</si>
  <si>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</si>
  <si>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</si>
  <si>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</si>
  <si>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</si>
  <si>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</si>
  <si>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</si>
  <si>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</si>
  <si>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</si>
  <si>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</si>
  <si>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</si>
  <si>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</si>
  <si>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</si>
  <si>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</si>
  <si>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</si>
  <si>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</si>
  <si>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</si>
  <si>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</si>
  <si>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</si>
  <si>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</si>
  <si>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</si>
  <si>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</si>
  <si>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</si>
  <si>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</si>
  <si>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</si>
  <si>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</si>
  <si>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</si>
  <si>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</si>
  <si>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</si>
  <si>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</si>
  <si>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</si>
  <si>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</si>
  <si>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</si>
  <si>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</si>
  <si>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</si>
  <si>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</si>
  <si>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</si>
  <si>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</si>
  <si>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</si>
  <si>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</si>
  <si>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</si>
  <si>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</si>
  <si>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</si>
  <si>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</si>
  <si>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</si>
  <si>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</si>
  <si>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</si>
  <si>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</si>
  <si>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</si>
  <si>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</si>
  <si>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</si>
  <si>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</si>
  <si>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</si>
  <si>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</si>
  <si>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</si>
  <si>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</si>
  <si>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</si>
  <si>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</si>
  <si>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</si>
  <si>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</si>
  <si>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</si>
  <si>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</si>
  <si>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</si>
  <si>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</si>
  <si>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</si>
  <si>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</si>
  <si>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</si>
  <si>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</si>
  <si>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</si>
  <si>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</si>
  <si>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</si>
  <si>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</si>
  <si>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</si>
  <si>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</si>
  <si>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</si>
  <si>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</si>
  <si>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</si>
  <si>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北海道根室市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</si>
  <si>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</si>
  <si>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</si>
  <si>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</si>
  <si>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</si>
  <si>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</si>
  <si>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</si>
  <si>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</si>
  <si>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</si>
  <si>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</si>
  <si>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</si>
  <si>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</si>
  <si>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</si>
  <si>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</si>
  <si>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</si>
  <si>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</si>
  <si>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</si>
  <si>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</si>
  <si>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</si>
  <si>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</si>
  <si>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</si>
  <si>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流通加工センター汚水処理事業特別会計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</si>
  <si>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</si>
  <si>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</si>
  <si>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</si>
  <si>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</si>
  <si>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</si>
  <si>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</si>
  <si>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</si>
  <si>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</si>
  <si>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</si>
  <si>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</si>
  <si>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</si>
  <si>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</si>
  <si>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</si>
  <si>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</si>
  <si>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</si>
  <si>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</si>
  <si>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</si>
  <si>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市民交通傷害共済事業特別会計</t>
    <phoneticPr fontId="5"/>
  </si>
  <si>
    <t>根室市水道事業会計</t>
    <phoneticPr fontId="5"/>
  </si>
  <si>
    <t>法適用企業</t>
    <phoneticPr fontId="5"/>
  </si>
  <si>
    <t>根室市下水道事業会計</t>
    <phoneticPr fontId="5"/>
  </si>
  <si>
    <t>根室市病院事業会計</t>
    <phoneticPr fontId="5"/>
  </si>
  <si>
    <t>根室市港湾整備事業会計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</si>
  <si>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</si>
  <si>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</si>
  <si>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</si>
  <si>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</si>
  <si>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</si>
  <si>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</si>
  <si>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</si>
  <si>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</si>
  <si>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</si>
  <si>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</si>
  <si>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</si>
  <si>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</si>
  <si>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</si>
  <si>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</si>
  <si>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</si>
  <si>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</si>
  <si>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</si>
  <si>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</si>
  <si>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</si>
  <si>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</si>
  <si>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</si>
  <si>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</si>
  <si>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</si>
  <si>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</si>
  <si>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</si>
  <si>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</si>
  <si>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</si>
  <si>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</si>
  <si>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</si>
  <si>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</si>
  <si>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</si>
  <si>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</si>
  <si>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</si>
  <si>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</si>
  <si>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</si>
  <si>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</si>
  <si>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</si>
  <si>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</si>
  <si>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</si>
  <si>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</si>
  <si>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</si>
  <si>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</si>
  <si>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</si>
  <si>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</si>
  <si>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</si>
  <si>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</si>
  <si>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</si>
  <si>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</si>
  <si>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</si>
  <si>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</si>
  <si>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</si>
  <si>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</si>
  <si>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</si>
  <si>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</si>
  <si>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</si>
  <si>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</si>
  <si>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</si>
  <si>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</si>
  <si>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</si>
  <si>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根室市港湾整備事業会計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</si>
  <si>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</si>
  <si>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</si>
  <si>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</si>
  <si>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</si>
  <si>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</si>
  <si>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</si>
  <si>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</si>
  <si>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</si>
  <si>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</si>
  <si>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</si>
  <si>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</si>
  <si>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</si>
  <si>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</si>
  <si>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</si>
  <si>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</si>
  <si>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</si>
  <si>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</si>
  <si>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</si>
  <si>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</si>
  <si>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</si>
  <si>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</si>
  <si>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</si>
  <si>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</si>
  <si>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</si>
  <si>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</si>
  <si>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</si>
  <si>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</si>
  <si>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</si>
  <si>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</si>
  <si>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</si>
  <si>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</si>
  <si>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</si>
  <si>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</si>
  <si>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</si>
  <si>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</si>
  <si>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</si>
  <si>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</si>
  <si>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</si>
  <si>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</si>
  <si>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</si>
  <si>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</si>
  <si>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</si>
  <si>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</si>
  <si>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</si>
  <si>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</si>
  <si>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</si>
  <si>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</si>
  <si>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</si>
  <si>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</si>
  <si>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</si>
  <si>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</si>
  <si>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</si>
  <si>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</si>
  <si>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</si>
  <si>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</si>
  <si>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</si>
  <si>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</si>
  <si>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</si>
  <si>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</si>
  <si>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</si>
  <si>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</si>
  <si>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</si>
  <si>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</si>
  <si>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</si>
  <si>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</si>
  <si>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</si>
  <si>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</si>
  <si>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</si>
  <si>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</si>
  <si>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</si>
  <si>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</si>
  <si>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</si>
  <si>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</si>
  <si>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</si>
  <si>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</si>
  <si>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</si>
  <si>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</si>
  <si>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</si>
  <si>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</si>
  <si>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</si>
  <si>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</si>
  <si>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</si>
  <si>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</si>
  <si>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</si>
  <si>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2.36</t>
  </si>
  <si>
    <t>▲ 0.26</t>
  </si>
  <si>
    <t>▲ 0.75</t>
  </si>
  <si>
    <t>根室市病院事業会計</t>
  </si>
  <si>
    <t>▲ 0.28</t>
  </si>
  <si>
    <t>根室市港湾整備事業会計</t>
  </si>
  <si>
    <t>根室市下水道事業会計</t>
  </si>
  <si>
    <t>一般会計</t>
  </si>
  <si>
    <t>国民健康保険特別会計事業勘定</t>
  </si>
  <si>
    <t>▲ 1.28</t>
  </si>
  <si>
    <t>根室市水道事業会計</t>
  </si>
  <si>
    <t>介護保険特別会計事業勘定</t>
  </si>
  <si>
    <t>農業用水事業特別会計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</si>
  <si>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</si>
  <si>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</si>
  <si>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</si>
  <si>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</si>
  <si>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</si>
  <si>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</si>
  <si>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</si>
  <si>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</si>
  <si>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</si>
  <si>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根室水産コンビナート公社</t>
  </si>
  <si>
    <t>根室市観光開発公社</t>
  </si>
  <si>
    <t>根室市土地開発公社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</si>
  <si>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</si>
  <si>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</si>
  <si>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</si>
  <si>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債現在額等の減、ふるさと応援寄附金を原資とする各種基金残高が急速に増えた結果、大幅に改善している。一方で、有形固定資産減価償却率は類似団体よりも高い数値を示していることからもわかるとおり、既存施設は依然として老朽化が進んでいる状況となっている。
　今後については、根室市公共施設総合管理計画に基づき計画的な施設整備に取り組んでいく。</t>
    <rPh sb="64" eb="66">
      <t>イッポウ</t>
    </rPh>
    <rPh sb="80" eb="84">
      <t>ルイジダンタイ</t>
    </rPh>
    <rPh sb="173" eb="174">
      <t>ト</t>
    </rPh>
    <rPh sb="175" eb="176">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</si>
  <si>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</si>
  <si>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</si>
  <si>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</si>
  <si>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</si>
  <si>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</si>
  <si>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</si>
  <si>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将来負担比率については、地方債現在額等の減、ふるさと応援寄附金を原資とする各種基金残高が急速に増えた結果、大幅に改善している。
　実質公債費比率については、標準税収入額及び臨時財政対策債の減などにより、単年度実質公債費比率が上がった結果、令和元年度は増加に転じたが、類似団体と比べて低い水準を維持している。引き続き老朽化した公共施設について、起債発行の抑制とのバランスを考えながら、計画的な整備を進めるものとする。</t>
    <rPh sb="13" eb="20">
      <t>チホウサイゲンザイガクトウ</t>
    </rPh>
    <rPh sb="21" eb="22">
      <t>ゲン</t>
    </rPh>
    <rPh sb="54" eb="56">
      <t>オオハバ</t>
    </rPh>
    <rPh sb="57" eb="59">
      <t>カイゼン</t>
    </rPh>
    <rPh sb="79" eb="81">
      <t>ヒョウジュン</t>
    </rPh>
    <rPh sb="81" eb="82">
      <t>ゼイ</t>
    </rPh>
    <rPh sb="82" eb="85">
      <t>シュウニュウガク</t>
    </rPh>
    <rPh sb="85" eb="86">
      <t>オヨ</t>
    </rPh>
    <rPh sb="87" eb="94">
      <t>リンジザイセイタイサクサイ</t>
    </rPh>
    <rPh sb="95" eb="96">
      <t>ゲン</t>
    </rPh>
    <rPh sb="102" eb="105">
      <t>タンネンド</t>
    </rPh>
    <rPh sb="105" eb="107">
      <t>ジッシツ</t>
    </rPh>
    <rPh sb="107" eb="110">
      <t>コウサイヒ</t>
    </rPh>
    <rPh sb="110" eb="112">
      <t>ヒリツ</t>
    </rPh>
    <rPh sb="113" eb="114">
      <t>ア</t>
    </rPh>
    <rPh sb="117" eb="119">
      <t>ケッカ</t>
    </rPh>
    <rPh sb="120" eb="122">
      <t>レイワ</t>
    </rPh>
    <rPh sb="122" eb="125">
      <t>ガンネンド</t>
    </rPh>
    <rPh sb="126" eb="128">
      <t>ゾウカ</t>
    </rPh>
    <rPh sb="129" eb="130">
      <t>テン</t>
    </rPh>
    <rPh sb="134" eb="138">
      <t>ルイジダンタイ</t>
    </rPh>
    <rPh sb="139" eb="140">
      <t>クラ</t>
    </rPh>
    <rPh sb="142" eb="143">
      <t>ヒク</t>
    </rPh>
    <rPh sb="144" eb="146">
      <t>スイジュン</t>
    </rPh>
    <rPh sb="147" eb="149">
      <t>イジ</t>
    </rPh>
    <rPh sb="154" eb="155">
      <t>ヒ</t>
    </rPh>
    <rPh sb="156" eb="157">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</si>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</sst>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4128-480C-A4B3-E0797E9C64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72446</c:v>
                </c:pt>
                <c:pt idx="1">
                  <c:v>85381</c:v>
                </c:pt>
                <c:pt idx="2">
                  <c:v>99863</c:v>
                </c:pt>
                <c:pt idx="3">
                  <c:v>71887</c:v>
                </c:pt>
                <c:pt idx="4">
                  <c:v>146959</c:v>
                </c:pt>
              </c:numCache>
            </c:numRef>
          </c:val>
          <c:smooth val="0"/>
          <c:extLst>
            <c:ext xmlns:c16="http://schemas.microsoft.com/office/drawing/2014/chart" uri="{C3380CC4-5D6E-409C-BE32-E72D297353CC}">
              <c16:uniqueId val="{00000001-4128-480C-A4B3-E0797E9C64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0.89</c:v>
                </c:pt>
                <c:pt idx="1">
                  <c:v>0.63</c:v>
                </c:pt>
                <c:pt idx="2">
                  <c:v>0.93</c:v>
                </c:pt>
                <c:pt idx="3">
                  <c:v>0.74</c:v>
                </c:pt>
                <c:pt idx="4">
                  <c:v>2.44</c:v>
                </c:pt>
              </c:numCache>
            </c:numRef>
          </c:val>
          <c:extLst>
            <c:ext xmlns:c16="http://schemas.microsoft.com/office/drawing/2014/chart" uri="{C3380CC4-5D6E-409C-BE32-E72D297353CC}">
              <c16:uniqueId val="{00000000-B560-4329-B664-F772DF9216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11.38</c:v>
                </c:pt>
                <c:pt idx="1">
                  <c:v>9.2799999999999994</c:v>
                </c:pt>
                <c:pt idx="2">
                  <c:v>8.98</c:v>
                </c:pt>
                <c:pt idx="3">
                  <c:v>8.58</c:v>
                </c:pt>
                <c:pt idx="4">
                  <c:v>9.07</c:v>
                </c:pt>
              </c:numCache>
            </c:numRef>
          </c:val>
          <c:extLst>
            <c:ext xmlns:c16="http://schemas.microsoft.com/office/drawing/2014/chart" uri="{C3380CC4-5D6E-409C-BE32-E72D297353CC}">
              <c16:uniqueId val="{00000001-B560-4329-B664-F772DF9216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0.75</c:v>
                </c:pt>
                <c:pt idx="1">
                  <c:v>-2.36</c:v>
                </c:pt>
                <c:pt idx="2">
                  <c:v>-0.26</c:v>
                </c:pt>
                <c:pt idx="3">
                  <c:v>-0.75</c:v>
                </c:pt>
                <c:pt idx="4">
                  <c:v>2.0299999999999998</c:v>
                </c:pt>
              </c:numCache>
            </c:numRef>
          </c:val>
          <c:smooth val="0"/>
          <c:extLst>
            <c:ext xmlns:c16="http://schemas.microsoft.com/office/drawing/2014/chart" uri="{C3380CC4-5D6E-409C-BE32-E72D297353CC}">
              <c16:uniqueId val="{00000002-B560-4329-B664-F772DF9216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0.05</c:v>
                </c:pt>
                <c:pt idx="4">
                  <c:v>#N/A</c:v>
                </c:pt>
                <c:pt idx="5">
                  <c:v>0.06</c:v>
                </c:pt>
                <c:pt idx="6">
                  <c:v>#N/A</c:v>
                </c:pt>
                <c:pt idx="7">
                  <c:v>0.03</c:v>
                </c:pt>
                <c:pt idx="8">
                  <c:v>#N/A</c:v>
                </c:pt>
                <c:pt idx="9">
                  <c:v>0.05</c:v>
                </c:pt>
              </c:numCache>
            </c:numRef>
          </c:val>
          <c:extLst>
            <c:ext xmlns:c16="http://schemas.microsoft.com/office/drawing/2014/chart" uri="{C3380CC4-5D6E-409C-BE32-E72D297353CC}">
              <c16:uniqueId val="{00000000-2499-4E62-AAB4-1053287586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99-4E62-AAB4-105328758612}"/>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0.09</c:v>
                </c:pt>
                <c:pt idx="8">
                  <c:v>#N/A</c:v>
                </c:pt>
                <c:pt idx="9">
                  <c:v>0.08</c:v>
                </c:pt>
              </c:numCache>
            </c:numRef>
          </c:val>
          <c:extLst>
            <c:ext xmlns:c16="http://schemas.microsoft.com/office/drawing/2014/chart" uri="{C3380CC4-5D6E-409C-BE32-E72D297353CC}">
              <c16:uniqueId val="{00000002-2499-4E62-AAB4-105328758612}"/>
            </c:ext>
          </c:extLst>
        </c:ser>
        <c:ser>
          <c:idx val="3"/>
          <c:order val="3"/>
          <c:tx>
            <c:strRef>
              <c:f>データシート!$A$30</c:f>
              <c:strCache>
                <c:ptCount val="1"/>
                <c:pt idx="0">
                  <c:v>介護保険特別会計事業勘定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0.68</c:v>
                </c:pt>
                <c:pt idx="2">
                  <c:v>#N/A</c:v>
                </c:pt>
                <c:pt idx="3">
                  <c:v>0.89</c:v>
                </c:pt>
                <c:pt idx="4">
                  <c:v>#N/A</c:v>
                </c:pt>
                <c:pt idx="5">
                  <c:v>0.94</c:v>
                </c:pt>
                <c:pt idx="6">
                  <c:v>#N/A</c:v>
                </c:pt>
                <c:pt idx="7">
                  <c:v>0.64</c:v>
                </c:pt>
                <c:pt idx="8">
                  <c:v>#N/A</c:v>
                </c:pt>
                <c:pt idx="9">
                  <c:v>0.15</c:v>
                </c:pt>
              </c:numCache>
            </c:numRef>
          </c:val>
          <c:extLst>
            <c:ext xmlns:c16="http://schemas.microsoft.com/office/drawing/2014/chart" uri="{C3380CC4-5D6E-409C-BE32-E72D297353CC}">
              <c16:uniqueId val="{00000003-2499-4E62-AAB4-105328758612}"/>
            </c:ext>
          </c:extLst>
        </c:ser>
        <c:ser>
          <c:idx val="4"/>
          <c:order val="4"/>
          <c:tx>
            <c:strRef>
              <c:f>データシート!$A$31</c:f>
              <c:strCache>
                <c:ptCount val="1"/>
                <c:pt idx="0">
                  <c:v>根室市水道事業会計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2.5299999999999998</c:v>
                </c:pt>
                <c:pt idx="2">
                  <c:v>#N/A</c:v>
                </c:pt>
                <c:pt idx="3">
                  <c:v>1.81</c:v>
                </c:pt>
                <c:pt idx="4">
                  <c:v>#N/A</c:v>
                </c:pt>
                <c:pt idx="5">
                  <c:v>1.0900000000000001</c:v>
                </c:pt>
                <c:pt idx="6">
                  <c:v>#N/A</c:v>
                </c:pt>
                <c:pt idx="7">
                  <c:v>0.46</c:v>
                </c:pt>
                <c:pt idx="8">
                  <c:v>#N/A</c:v>
                </c:pt>
                <c:pt idx="9">
                  <c:v>1.43</c:v>
                </c:pt>
              </c:numCache>
            </c:numRef>
          </c:val>
          <c:extLst>
            <c:ext xmlns:c16="http://schemas.microsoft.com/office/drawing/2014/chart" uri="{C3380CC4-5D6E-409C-BE32-E72D297353CC}">
              <c16:uniqueId val="{00000004-2499-4E62-AAB4-105328758612}"/>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1.28</c:v>
                </c:pt>
                <c:pt idx="3">
                  <c:v>#N/A</c:v>
                </c:pt>
                <c:pt idx="4">
                  <c:v>#N/A</c:v>
                </c:pt>
                <c:pt idx="5">
                  <c:v>0.45</c:v>
                </c:pt>
                <c:pt idx="6">
                  <c:v>#N/A</c:v>
                </c:pt>
                <c:pt idx="7">
                  <c:v>0.62</c:v>
                </c:pt>
                <c:pt idx="8">
                  <c:v>#N/A</c:v>
                </c:pt>
                <c:pt idx="9">
                  <c:v>1.52</c:v>
                </c:pt>
              </c:numCache>
            </c:numRef>
          </c:val>
          <c:extLst>
            <c:ext xmlns:c16="http://schemas.microsoft.com/office/drawing/2014/chart" uri="{C3380CC4-5D6E-409C-BE32-E72D297353CC}">
              <c16:uniqueId val="{00000005-2499-4E62-AAB4-10532875861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0.87</c:v>
                </c:pt>
                <c:pt idx="2">
                  <c:v>#N/A</c:v>
                </c:pt>
                <c:pt idx="3">
                  <c:v>0.62</c:v>
                </c:pt>
                <c:pt idx="4">
                  <c:v>#N/A</c:v>
                </c:pt>
                <c:pt idx="5">
                  <c:v>0.92</c:v>
                </c:pt>
                <c:pt idx="6">
                  <c:v>#N/A</c:v>
                </c:pt>
                <c:pt idx="7">
                  <c:v>0.64</c:v>
                </c:pt>
                <c:pt idx="8">
                  <c:v>#N/A</c:v>
                </c:pt>
                <c:pt idx="9">
                  <c:v>2.35</c:v>
                </c:pt>
              </c:numCache>
            </c:numRef>
          </c:val>
          <c:extLst>
            <c:ext xmlns:c16="http://schemas.microsoft.com/office/drawing/2014/chart" uri="{C3380CC4-5D6E-409C-BE32-E72D297353CC}">
              <c16:uniqueId val="{00000006-2499-4E62-AAB4-105328758612}"/>
            </c:ext>
          </c:extLst>
        </c:ser>
        <c:ser>
          <c:idx val="7"/>
          <c:order val="7"/>
          <c:tx>
            <c:strRef>
              <c:f>データシート!$A$34</c:f>
              <c:strCache>
                <c:ptCount val="1"/>
                <c:pt idx="0">
                  <c:v>根室市下水道事業会計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1.34</c:v>
                </c:pt>
                <c:pt idx="2">
                  <c:v>#N/A</c:v>
                </c:pt>
                <c:pt idx="3">
                  <c:v>1.87</c:v>
                </c:pt>
                <c:pt idx="4">
                  <c:v>#N/A</c:v>
                </c:pt>
                <c:pt idx="5">
                  <c:v>2.68</c:v>
                </c:pt>
                <c:pt idx="6">
                  <c:v>#N/A</c:v>
                </c:pt>
                <c:pt idx="7">
                  <c:v>3.4</c:v>
                </c:pt>
                <c:pt idx="8">
                  <c:v>#N/A</c:v>
                </c:pt>
                <c:pt idx="9">
                  <c:v>3.7</c:v>
                </c:pt>
              </c:numCache>
            </c:numRef>
          </c:val>
          <c:extLst>
            <c:ext xmlns:c16="http://schemas.microsoft.com/office/drawing/2014/chart" uri="{C3380CC4-5D6E-409C-BE32-E72D297353CC}">
              <c16:uniqueId val="{00000007-2499-4E62-AAB4-105328758612}"/>
            </c:ext>
          </c:extLst>
        </c:ser>
        <c:ser>
          <c:idx val="8"/>
          <c:order val="8"/>
          <c:tx>
            <c:strRef>
              <c:f>データシート!$A$35</c:f>
              <c:strCache>
                <c:ptCount val="1"/>
                <c:pt idx="0">
                  <c:v>根室市港湾整備事業会計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5.33</c:v>
                </c:pt>
                <c:pt idx="2">
                  <c:v>#N/A</c:v>
                </c:pt>
                <c:pt idx="3">
                  <c:v>5.64</c:v>
                </c:pt>
                <c:pt idx="4">
                  <c:v>#N/A</c:v>
                </c:pt>
                <c:pt idx="5">
                  <c:v>6.48</c:v>
                </c:pt>
                <c:pt idx="6">
                  <c:v>#N/A</c:v>
                </c:pt>
                <c:pt idx="7">
                  <c:v>7.28</c:v>
                </c:pt>
                <c:pt idx="8">
                  <c:v>#N/A</c:v>
                </c:pt>
                <c:pt idx="9">
                  <c:v>7.98</c:v>
                </c:pt>
              </c:numCache>
            </c:numRef>
          </c:val>
          <c:extLst>
            <c:ext xmlns:c16="http://schemas.microsoft.com/office/drawing/2014/chart" uri="{C3380CC4-5D6E-409C-BE32-E72D297353CC}">
              <c16:uniqueId val="{00000008-2499-4E62-AAB4-105328758612}"/>
            </c:ext>
          </c:extLst>
        </c:ser>
        <c:ser>
          <c:idx val="9"/>
          <c:order val="9"/>
          <c:tx>
            <c:strRef>
              <c:f>データシート!$A$36</c:f>
              <c:strCache>
                <c:ptCount val="1"/>
                <c:pt idx="0">
                  <c:v>根室市病院事業会計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1.55</c:v>
                </c:pt>
                <c:pt idx="2">
                  <c:v>#N/A</c:v>
                </c:pt>
                <c:pt idx="3">
                  <c:v>1.55</c:v>
                </c:pt>
                <c:pt idx="4">
                  <c:v>#N/A</c:v>
                </c:pt>
                <c:pt idx="5">
                  <c:v>7.0000000000000007E-2</c:v>
                </c:pt>
                <c:pt idx="6">
                  <c:v>#N/A</c:v>
                </c:pt>
                <c:pt idx="7">
                  <c:v>0.02</c:v>
                </c:pt>
                <c:pt idx="8">
                  <c:v>0.28000000000000003</c:v>
                </c:pt>
                <c:pt idx="9">
                  <c:v>#N/A</c:v>
                </c:pt>
              </c:numCache>
            </c:numRef>
          </c:val>
          <c:extLst>
            <c:ext xmlns:c16="http://schemas.microsoft.com/office/drawing/2014/chart" uri="{C3380CC4-5D6E-409C-BE32-E72D297353CC}">
              <c16:uniqueId val="{00000009-2499-4E62-AAB4-1053287586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1854</c:v>
                </c:pt>
                <c:pt idx="5">
                  <c:v>2013</c:v>
                </c:pt>
                <c:pt idx="8">
                  <c:v>1814</c:v>
                </c:pt>
                <c:pt idx="11">
                  <c:v>1770</c:v>
                </c:pt>
                <c:pt idx="14">
                  <c:v>1706</c:v>
                </c:pt>
              </c:numCache>
            </c:numRef>
          </c:val>
          <c:extLst>
            <c:ext xmlns:c16="http://schemas.microsoft.com/office/drawing/2014/chart" uri="{C3380CC4-5D6E-409C-BE32-E72D297353CC}">
              <c16:uniqueId val="{00000000-BDC3-44CC-972A-C998BD9184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1-BDC3-44CC-972A-C998BD9184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32</c:v>
                </c:pt>
                <c:pt idx="3">
                  <c:v>25</c:v>
                </c:pt>
                <c:pt idx="6">
                  <c:v>17</c:v>
                </c:pt>
                <c:pt idx="9">
                  <c:v>7</c:v>
                </c:pt>
                <c:pt idx="12">
                  <c:v>1</c:v>
                </c:pt>
              </c:numCache>
            </c:numRef>
          </c:val>
          <c:extLst>
            <c:ext xmlns:c16="http://schemas.microsoft.com/office/drawing/2014/chart" uri="{C3380CC4-5D6E-409C-BE32-E72D297353CC}">
              <c16:uniqueId val="{00000002-BDC3-44CC-972A-C998BD9184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C3-44CC-972A-C998BD9184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452</c:v>
                </c:pt>
                <c:pt idx="3">
                  <c:v>333</c:v>
                </c:pt>
                <c:pt idx="6">
                  <c:v>337</c:v>
                </c:pt>
                <c:pt idx="9">
                  <c:v>250</c:v>
                </c:pt>
                <c:pt idx="12">
                  <c:v>347</c:v>
                </c:pt>
              </c:numCache>
            </c:numRef>
          </c:val>
          <c:extLst>
            <c:ext xmlns:c16="http://schemas.microsoft.com/office/drawing/2014/chart" uri="{C3380CC4-5D6E-409C-BE32-E72D297353CC}">
              <c16:uniqueId val="{00000004-BDC3-44CC-972A-C998BD9184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C3-44CC-972A-C998BD9184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C3-44CC-972A-C998BD9184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2208</c:v>
                </c:pt>
                <c:pt idx="3">
                  <c:v>2247</c:v>
                </c:pt>
                <c:pt idx="6">
                  <c:v>2103</c:v>
                </c:pt>
                <c:pt idx="9">
                  <c:v>2133</c:v>
                </c:pt>
                <c:pt idx="12">
                  <c:v>2070</c:v>
                </c:pt>
              </c:numCache>
            </c:numRef>
          </c:val>
          <c:extLst>
            <c:ext xmlns:c16="http://schemas.microsoft.com/office/drawing/2014/chart" uri="{C3380CC4-5D6E-409C-BE32-E72D297353CC}">
              <c16:uniqueId val="{00000007-BDC3-44CC-972A-C998BD9184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840</c:v>
                </c:pt>
                <c:pt idx="2">
                  <c:v>#N/A</c:v>
                </c:pt>
                <c:pt idx="3">
                  <c:v>#N/A</c:v>
                </c:pt>
                <c:pt idx="4">
                  <c:v>593</c:v>
                </c:pt>
                <c:pt idx="5">
                  <c:v>#N/A</c:v>
                </c:pt>
                <c:pt idx="6">
                  <c:v>#N/A</c:v>
                </c:pt>
                <c:pt idx="7">
                  <c:v>644</c:v>
                </c:pt>
                <c:pt idx="8">
                  <c:v>#N/A</c:v>
                </c:pt>
                <c:pt idx="9">
                  <c:v>#N/A</c:v>
                </c:pt>
                <c:pt idx="10">
                  <c:v>621</c:v>
                </c:pt>
                <c:pt idx="11">
                  <c:v>#N/A</c:v>
                </c:pt>
                <c:pt idx="12">
                  <c:v>#N/A</c:v>
                </c:pt>
                <c:pt idx="13">
                  <c:v>712</c:v>
                </c:pt>
                <c:pt idx="14">
                  <c:v>#N/A</c:v>
                </c:pt>
              </c:numCache>
            </c:numRef>
          </c:val>
          <c:smooth val="0"/>
          <c:extLst>
            <c:ext xmlns:c16="http://schemas.microsoft.com/office/drawing/2014/chart" uri="{C3380CC4-5D6E-409C-BE32-E72D297353CC}">
              <c16:uniqueId val="{00000008-BDC3-44CC-972A-C998BD9184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15160</c:v>
                </c:pt>
                <c:pt idx="5">
                  <c:v>14513</c:v>
                </c:pt>
                <c:pt idx="8">
                  <c:v>14253</c:v>
                </c:pt>
                <c:pt idx="11">
                  <c:v>13587</c:v>
                </c:pt>
                <c:pt idx="14">
                  <c:v>13518</c:v>
                </c:pt>
              </c:numCache>
            </c:numRef>
          </c:val>
          <c:extLst>
            <c:ext xmlns:c16="http://schemas.microsoft.com/office/drawing/2014/chart" uri="{C3380CC4-5D6E-409C-BE32-E72D297353CC}">
              <c16:uniqueId val="{00000000-BFDA-4F86-BCBF-DA16FCCA49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4122</c:v>
                </c:pt>
                <c:pt idx="5">
                  <c:v>3899</c:v>
                </c:pt>
                <c:pt idx="8">
                  <c:v>3322</c:v>
                </c:pt>
                <c:pt idx="11">
                  <c:v>3176</c:v>
                </c:pt>
                <c:pt idx="14">
                  <c:v>2978</c:v>
                </c:pt>
              </c:numCache>
            </c:numRef>
          </c:val>
          <c:extLst>
            <c:ext xmlns:c16="http://schemas.microsoft.com/office/drawing/2014/chart" uri="{C3380CC4-5D6E-409C-BE32-E72D297353CC}">
              <c16:uniqueId val="{00000001-BFDA-4F86-BCBF-DA16FCCA49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3179</c:v>
                </c:pt>
                <c:pt idx="5">
                  <c:v>4085</c:v>
                </c:pt>
                <c:pt idx="8">
                  <c:v>5106</c:v>
                </c:pt>
                <c:pt idx="11">
                  <c:v>6600</c:v>
                </c:pt>
                <c:pt idx="14">
                  <c:v>8432</c:v>
                </c:pt>
              </c:numCache>
            </c:numRef>
          </c:val>
          <c:extLst>
            <c:ext xmlns:c16="http://schemas.microsoft.com/office/drawing/2014/chart" uri="{C3380CC4-5D6E-409C-BE32-E72D297353CC}">
              <c16:uniqueId val="{00000002-BFDA-4F86-BCBF-DA16FCCA49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DA-4F86-BCBF-DA16FCCA49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DA-4F86-BCBF-DA16FCCA49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DA-4F86-BCBF-DA16FCCA49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3675</c:v>
                </c:pt>
                <c:pt idx="3">
                  <c:v>3832</c:v>
                </c:pt>
                <c:pt idx="6">
                  <c:v>3819</c:v>
                </c:pt>
                <c:pt idx="9">
                  <c:v>3346</c:v>
                </c:pt>
                <c:pt idx="12">
                  <c:v>3301</c:v>
                </c:pt>
              </c:numCache>
            </c:numRef>
          </c:val>
          <c:extLst>
            <c:ext xmlns:c16="http://schemas.microsoft.com/office/drawing/2014/chart" uri="{C3380CC4-5D6E-409C-BE32-E72D297353CC}">
              <c16:uniqueId val="{00000006-BFDA-4F86-BCBF-DA16FCCA49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FDA-4F86-BCBF-DA16FCCA49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4638</c:v>
                </c:pt>
                <c:pt idx="3">
                  <c:v>4041</c:v>
                </c:pt>
                <c:pt idx="6">
                  <c:v>3811</c:v>
                </c:pt>
                <c:pt idx="9">
                  <c:v>3451</c:v>
                </c:pt>
                <c:pt idx="12">
                  <c:v>3857</c:v>
                </c:pt>
              </c:numCache>
            </c:numRef>
          </c:val>
          <c:extLst>
            <c:ext xmlns:c16="http://schemas.microsoft.com/office/drawing/2014/chart" uri="{C3380CC4-5D6E-409C-BE32-E72D297353CC}">
              <c16:uniqueId val="{00000008-BFDA-4F86-BCBF-DA16FCCA49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159</c:v>
                </c:pt>
                <c:pt idx="3">
                  <c:v>135</c:v>
                </c:pt>
                <c:pt idx="6">
                  <c:v>118</c:v>
                </c:pt>
                <c:pt idx="9">
                  <c:v>111</c:v>
                </c:pt>
                <c:pt idx="12">
                  <c:v>110</c:v>
                </c:pt>
              </c:numCache>
            </c:numRef>
          </c:val>
          <c:extLst>
            <c:ext xmlns:c16="http://schemas.microsoft.com/office/drawing/2014/chart" uri="{C3380CC4-5D6E-409C-BE32-E72D297353CC}">
              <c16:uniqueId val="{00000009-BFDA-4F86-BCBF-DA16FCCA49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20638</c:v>
                </c:pt>
                <c:pt idx="3">
                  <c:v>19763</c:v>
                </c:pt>
                <c:pt idx="6">
                  <c:v>19160</c:v>
                </c:pt>
                <c:pt idx="9">
                  <c:v>18208</c:v>
                </c:pt>
                <c:pt idx="12">
                  <c:v>17202</c:v>
                </c:pt>
              </c:numCache>
            </c:numRef>
          </c:val>
          <c:extLst>
            <c:ext xmlns:c16="http://schemas.microsoft.com/office/drawing/2014/chart" uri="{C3380CC4-5D6E-409C-BE32-E72D297353CC}">
              <c16:uniqueId val="{0000000A-BFDA-4F86-BCBF-DA16FCCA49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6650</c:v>
                </c:pt>
                <c:pt idx="2">
                  <c:v>#N/A</c:v>
                </c:pt>
                <c:pt idx="3">
                  <c:v>#N/A</c:v>
                </c:pt>
                <c:pt idx="4">
                  <c:v>5273</c:v>
                </c:pt>
                <c:pt idx="5">
                  <c:v>#N/A</c:v>
                </c:pt>
                <c:pt idx="6">
                  <c:v>#N/A</c:v>
                </c:pt>
                <c:pt idx="7">
                  <c:v>4227</c:v>
                </c:pt>
                <c:pt idx="8">
                  <c:v>#N/A</c:v>
                </c:pt>
                <c:pt idx="9">
                  <c:v>#N/A</c:v>
                </c:pt>
                <c:pt idx="10">
                  <c:v>1752</c:v>
                </c:pt>
                <c:pt idx="11">
                  <c:v>#N/A</c:v>
                </c:pt>
                <c:pt idx="12">
                  <c:v>#N/A</c:v>
                </c:pt>
                <c:pt idx="13">
                  <c:v>0</c:v>
                </c:pt>
                <c:pt idx="14">
                  <c:v>#N/A</c:v>
                </c:pt>
              </c:numCache>
            </c:numRef>
          </c:val>
          <c:smooth val="0"/>
          <c:extLst>
            <c:ext xmlns:c16="http://schemas.microsoft.com/office/drawing/2014/chart" uri="{C3380CC4-5D6E-409C-BE32-E72D297353CC}">
              <c16:uniqueId val="{0000000B-BFDA-4F86-BCBF-DA16FCCA49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832</c:v>
                </c:pt>
                <c:pt idx="1">
                  <c:v>782</c:v>
                </c:pt>
                <c:pt idx="2">
                  <c:v>813</c:v>
                </c:pt>
              </c:numCache>
            </c:numRef>
          </c:val>
          <c:extLst>
            <c:ext xmlns:c16="http://schemas.microsoft.com/office/drawing/2014/chart" uri="{C3380CC4-5D6E-409C-BE32-E72D297353CC}">
              <c16:uniqueId val="{00000000-DBED-44BF-AFBC-8044939779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374</c:v>
                </c:pt>
                <c:pt idx="1">
                  <c:v>374</c:v>
                </c:pt>
                <c:pt idx="2">
                  <c:v>374</c:v>
                </c:pt>
              </c:numCache>
            </c:numRef>
          </c:val>
          <c:extLst>
            <c:ext xmlns:c16="http://schemas.microsoft.com/office/drawing/2014/chart" uri="{C3380CC4-5D6E-409C-BE32-E72D297353CC}">
              <c16:uniqueId val="{00000001-DBED-44BF-AFBC-8044939779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3487</c:v>
                </c:pt>
                <c:pt idx="1">
                  <c:v>4906</c:v>
                </c:pt>
                <c:pt idx="2">
                  <c:v>6617</c:v>
                </c:pt>
              </c:numCache>
            </c:numRef>
          </c:val>
          <c:extLst>
            <c:ext xmlns:c16="http://schemas.microsoft.com/office/drawing/2014/chart" uri="{C3380CC4-5D6E-409C-BE32-E72D297353CC}">
              <c16:uniqueId val="{00000002-DBED-44BF-AFBC-8044939779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{948F6F8F-2497-4AEB-84A6-80C187B660AE}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542-413C-96FC-2BAD152480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{61F8BF45-033C-4363-88B5-D4DA90575938}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42-413C-96FC-2BAD152480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{7A7F70F0-2926-43E7-B185-9C00B0F2A7BB}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42-413C-96FC-2BAD152480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{375A83CD-B5F9-4F46-B396-CE4BE131CE53}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42-413C-96FC-2BAD152480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{B9F83156-C4B1-47E8-A69F-86CB0ADB2376}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42-413C-96FC-2BAD1524808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{10100223-311A-4E8F-BE0E-1BD57ACFEE1E}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542-413C-96FC-2BAD15248082}"/>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{A63931C5-7208-426B-B274-A1033DB3DE3F}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542-413C-96FC-2BAD15248082}"/>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{5AA9A181-9478-4BAC-BE22-FDE27D0D0AE0}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542-413C-96FC-2BAD152480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{58971CDA-39A8-412E-93EF-28EE0FF2E0F6}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542-413C-96FC-2BAD152480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68.5</c:v>
                </c:pt>
                <c:pt idx="16">
                  <c:v>68.7</c:v>
                </c:pt>
                <c:pt idx="24">
                  <c:v>69.8</c:v>
                </c:pt>
                <c:pt idx="32">
                  <c:v>70.2</c:v>
                </c:pt>
              </c:numCache>
            </c:numRef>
          </c:xVal>
          <c:yVal>
            <c:numRef>
              <c:f>公会計指標分析・財政指標組合せ分析表!$BP$51:$DC$51</c:f>
              <c:numCache>
                <c:formatCode>#,##0.0;"▲ "#,##0.0</c:formatCode>
                <c:ptCount val="40"/>
                <c:pt idx="0">
                  <c:v>83.4</c:v>
                </c:pt>
                <c:pt idx="8">
                  <c:v>66.599999999999994</c:v>
                </c:pt>
                <c:pt idx="16">
                  <c:v>54.2</c:v>
                </c:pt>
                <c:pt idx="24">
                  <c:v>22.8</c:v>
                </c:pt>
              </c:numCache>
            </c:numRef>
          </c:yVal>
          <c:smooth val="0"/>
          <c:extLst>
            <c:ext xmlns:c16="http://schemas.microsoft.com/office/drawing/2014/chart" uri="{C3380CC4-5D6E-409C-BE32-E72D297353CC}">
              <c16:uniqueId val="{00000009-8542-413C-96FC-2BAD152480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{59CD4E60-AD97-48A6-95E7-C987F1760169}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542-413C-96FC-2BAD152480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{45B7506E-A784-4570-BB4F-DF11E202E2FD}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42-413C-96FC-2BAD152480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{0C79153B-DE54-44D4-BC1B-AF2955F0AB75}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42-413C-96FC-2BAD152480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{53CD7468-8EBF-4EE9-BB9B-5D04D5982647}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42-413C-96FC-2BAD152480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{C699E29B-7FC0-4519-B4B2-316F77573CA3}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42-413C-96FC-2BAD152480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{23E7D684-1579-463D-8666-D745E2F192D6}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542-413C-96FC-2BAD152480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{DC8184C9-4CBD-4030-AA81-A7D99FEC870C}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542-413C-96FC-2BAD152480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{2B9EDEEA-9EC3-42C5-852A-DD7DBEB27060}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542-413C-96FC-2BAD152480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{EC1DAB81-63E0-43BA-B8CD-D9120F7319E6}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542-413C-96FC-2BAD152480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8542-413C-96FC-2BAD15248082}"/>
            </c:ext>
          </c:extLst>
        </c:ser>
        <c:dLbls>
          <c:showLegendKey val="0"/>
          <c:showVal val="1"/>
          <c:showCatName val="0"/>
          <c:showSerName val="0"/>
          <c:showPercent val="0"/>
          <c:showBubbleSize val="0"/>
        </c:dLbls>
        <c:axId val="46179840"/>
        <c:axId val="46181760"/>
      </c:scatterChart>
      <c:valAx>
        <c:axId val="46179840"/>
        <c:scaling>
          <c:orientation val="minMax"/>
          <c:max val="72"/>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{BEC842F0-6F11-4AFB-B89A-0C2AD718AA0A}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E6D-410B-84CC-B47BB793D3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{837D649B-5E97-4376-9D98-66A1539A3221}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6D-410B-84CC-B47BB793D3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{1B0317A7-9B00-4D01-842C-235D80A32C3E}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6D-410B-84CC-B47BB793D3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{F888A5EC-E6D6-4EA0-86B9-AE00A2AA43A9}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6D-410B-84CC-B47BB793D3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{28E8E684-3F6A-4829-9E60-328D968B4409}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6D-410B-84CC-B47BB793D3A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{7C1F04F9-72AC-44F2-9686-BB45C0E959C0}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E6D-410B-84CC-B47BB793D3A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{5C87EB68-1AD9-462B-942A-248452C32F79}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E6D-410B-84CC-B47BB793D3A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{46DFFB01-0F97-4211-A4B4-1F831D256011}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E6D-410B-84CC-B47BB793D3A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{643B4C3A-3C6C-4E0B-8375-DD580A8DC029}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E6D-410B-84CC-B47BB793D3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9.4</c:v>
                </c:pt>
                <c:pt idx="16">
                  <c:v>8.6999999999999993</c:v>
                </c:pt>
                <c:pt idx="24">
                  <c:v>7.9</c:v>
                </c:pt>
                <c:pt idx="32">
                  <c:v>8.5</c:v>
                </c:pt>
              </c:numCache>
            </c:numRef>
          </c:xVal>
          <c:yVal>
            <c:numRef>
              <c:f>公会計指標分析・財政指標組合せ分析表!$BP$73:$DC$73</c:f>
              <c:numCache>
                <c:formatCode>#,##0.0;"▲ "#,##0.0</c:formatCode>
                <c:ptCount val="40"/>
                <c:pt idx="0">
                  <c:v>83.4</c:v>
                </c:pt>
                <c:pt idx="8">
                  <c:v>66.599999999999994</c:v>
                </c:pt>
                <c:pt idx="16">
                  <c:v>54.2</c:v>
                </c:pt>
                <c:pt idx="24">
                  <c:v>22.8</c:v>
                </c:pt>
              </c:numCache>
            </c:numRef>
          </c:yVal>
          <c:smooth val="0"/>
          <c:extLst>
            <c:ext xmlns:c16="http://schemas.microsoft.com/office/drawing/2014/chart" uri="{C3380CC4-5D6E-409C-BE32-E72D297353CC}">
              <c16:uniqueId val="{00000009-4E6D-410B-84CC-B47BB793D3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{3A1589B5-2C3B-43B5-B86B-91BA11269B03}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E6D-410B-84CC-B47BB793D3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{E2F745F8-49F0-4772-98FE-E6A6D70784A6}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6D-410B-84CC-B47BB793D3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{45CFCFCB-4A8C-4B1D-98FF-7EB8DBBCBF9E}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6D-410B-84CC-B47BB793D3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{5DB0B6E3-DCC7-4A34-8703-6AE872497FAB}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6D-410B-84CC-B47BB793D3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{40B93CC3-3D28-41E3-8BDF-7D7E91B11C8A}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6D-410B-84CC-B47BB793D3A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{12BAC478-A183-4BF5-8DA8-E56DAA2C1CD6}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E6D-410B-84CC-B47BB793D3A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{ABD2A7B4-7671-44F8-801B-82F3341CE9EB}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E6D-410B-84CC-B47BB793D3A8}"/>
                </c:ext>
              </c:extLst>
            </c:dLbl>
            <c:dLbl>
              <c:idx val="24"/>
              <c:layout>
                <c:manualLayout>
                  <c:x val="-3.1013296735864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{6ED1B6BA-2637-43B4-AE8E-207A3425520D}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E6D-410B-84CC-B47BB793D3A8}"/>
                </c:ext>
              </c:extLst>
            </c:dLbl>
            <c:dLbl>
              <c:idx val="32"/>
              <c:layout>
                <c:manualLayout>
                  <c:x val="-3.225503760832214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{C99F6885-01AF-42C8-AF56-CAEE77CD219A}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E6D-410B-84CC-B47BB793D3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4E6D-410B-84CC-B47BB793D3A8}"/>
            </c:ext>
          </c:extLst>
        </c:ser>
        <c:dLbls>
          <c:showLegendKey val="0"/>
          <c:showVal val="1"/>
          <c:showCatName val="0"/>
          <c:showSerName val="0"/>
          <c:showPercent val="0"/>
          <c:showBubbleSize val="0"/>
        </c:dLbls>
        <c:axId val="84219776"/>
        <c:axId val="84234240"/>
      </c:scatterChart>
      <c:valAx>
        <c:axId val="84219776"/>
        <c:scaling>
          <c:orientation val="minMax"/>
          <c:max val="1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公営企業債の元利償還金に対する繰入金が増加していることにより、元利償還金等については若干増加傾向にある。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MICS</a:t>
          </a:r>
          <a:r>
            <a:rPr kumimoji="1" lang="ja-JP" altLang="en-US" sz="1400">
              <a:latin typeface="ＭＳ ゴシック" pitchFamily="49" charset="-128"/>
              <a:ea typeface="ＭＳ ゴシック" pitchFamily="49" charset="-128"/>
            </a:rPr>
            <a:t>事業が完了したことで、その経費すべてを一般会計で負担することとなっているため、元金の償還開始となった場合にある程度の影響を受ける見通しである。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また、一般会計についても、大規模事業が控えており、今後も、計画的な事業の実施と起債発行の抑制に努めていくものである。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充当可能基金がふるさと応援寄附金の積立により増加しており、将来負担比率がゼロとなった。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しかし、一般会計は大規模事業が控えており、今後も計画的な事業の実施と起債発行の抑制に努めていくものである。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北海道根室市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ふるさと応援寄附金が好調なことから、それを原資とする基金の残高が増加している。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今後においても、ふるさと応援寄附金を原資とする基金について増加が見込まれるが、多くの寄附者の思いに応え各種施策に取り組むため、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各種基金については、適正に管理、運用に努めるものである。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・ふるさと応援関連基金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ふるさと応援寄附金の寄附者の意向を反映し、寄附金を適正に管理、運用するもの。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公共施設の修繕その他の維持補修に充てるため。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ふるさと応援寄附金の好調が継続しており、積立額が増加した。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市内公共施設の整備事業のため取り崩し活用したが、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ふるさと応援寄附金を原資として、同時に積立ても行い、一定程度の基金残高の維持を図った。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今後においても、寄附者の思いが紐づいた事業へ活用を図るため、適正に管理、運用を行うものである。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今後においても、公共施設の老朽化対策に向け、一定程度の基金残高の維持を図りつつ、適切な管理、運用を行うものである。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ふるさと応援寄附金を原資とする各種基金の活用を図ったことで、財政調整基金の残高を増加させることができた。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今後も引き続き、人口減少・人口構造等の社会情勢の変化を的確に捉え、市民が安心て生き生きと暮らすための各種施策を実施するとともに、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多くの財政需要から緊急度や優先度を見極め、健全な財政運営に努めるものである。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今後においても、市債の新規発行の抑制に努め、過疎対策事業債などの財政運営に有利な地方債を活用し、基金残高の維持を図るものである。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25,457
25,136
506.25
28,785,658
28,545,730
219,194
8,973,302
17,202,424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老朽化した有形固定資産を多く抱えていることから、減価償却累計額が増加で推移しており、類似団体と比較して依然として有形固定資産減価償却率が高い数値となっている。</a:t>
          </a:r>
        </a:p>
        <a:p>
          <a:r>
            <a:rPr kumimoji="1" lang="ja-JP" altLang="en-US" sz="1100">
              <a:latin typeface="ＭＳ Ｐゴシック" panose="020B0600070205080204" pitchFamily="50" charset="-128"/>
              <a:ea typeface="ＭＳ Ｐゴシック" panose="020B0600070205080204" pitchFamily="50" charset="-128"/>
            </a:rPr>
            <a:t>　近い将来、庁舎の建替、廃棄物処理施設整備等の大規模更新事業が控えていることから、本指標については低下する見通しである。</a:t>
          </a:r>
        </a:p>
        <a:p>
          <a:r>
            <a:rPr kumimoji="1" lang="ja-JP" altLang="en-US" sz="1100">
              <a:latin typeface="ＭＳ Ｐゴシック" panose="020B0600070205080204" pitchFamily="50" charset="-128"/>
              <a:ea typeface="ＭＳ Ｐゴシック" panose="020B0600070205080204" pitchFamily="50" charset="-128"/>
            </a:rPr>
            <a:t>　今後についても、根室市公共施設総合管理計画に基づいた計画的な施設整備を進めていく。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5" name="直線コネクタ 64"/>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6"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7" name="直線コネクタ 66"/>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8"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9" name="直線コネクタ 68"/>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0"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1" name="フローチャート: 判断 70"/>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2" name="フローチャート: 判断 71"/>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3" name="フローチャート: 判断 72"/>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4" name="フローチャート: 判断 73"/>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5" name="フローチャート: 判断 74"/>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70993</xdr:rowOff>
    </xdr:from>
    <xdr:to>
      <xdr:col>23</xdr:col>
      <xdr:colOff>136525</xdr:colOff>
      <xdr:row>31</xdr:row>
      <xdr:rowOff>1143</xdr:rowOff>
    </xdr:to>
    <xdr:sp macro="" textlink="">
      <xdr:nvSpPr>
        <xdr:cNvPr id="81" name="楕円 80"/>
        <xdr:cNvSpPr/>
      </xdr:nvSpPr>
      <xdr:spPr>
        <a:xfrm>
          <a:off x="47117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49420</xdr:rowOff>
    </xdr:from>
    <xdr:ext cx="405111" cy="259045"/>
    <xdr:sp macro="" textlink="">
      <xdr:nvSpPr>
        <xdr:cNvPr id="82" name="有形固定資産減価償却率該当値テキスト"/>
        <xdr:cNvSpPr txBox="1"/>
      </xdr:nvSpPr>
      <xdr:spPr>
        <a:xfrm>
          <a:off x="4813300"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62357</xdr:rowOff>
    </xdr:from>
    <xdr:to>
      <xdr:col>19</xdr:col>
      <xdr:colOff>187325</xdr:colOff>
      <xdr:row>30</xdr:row>
      <xdr:rowOff>163957</xdr:rowOff>
    </xdr:to>
    <xdr:sp macro="" textlink="">
      <xdr:nvSpPr>
        <xdr:cNvPr id="83" name="楕円 82"/>
        <xdr:cNvSpPr/>
      </xdr:nvSpPr>
      <xdr:spPr>
        <a:xfrm>
          <a:off x="40005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113157</xdr:rowOff>
    </xdr:from>
    <xdr:to>
      <xdr:col>23</xdr:col>
      <xdr:colOff>85725</xdr:colOff>
      <xdr:row>30</xdr:row>
      <xdr:rowOff>121793</xdr:rowOff>
    </xdr:to>
    <xdr:cxnSp macro="">
      <xdr:nvCxnSpPr>
        <xdr:cNvPr id="84" name="直線コネクタ 83"/>
        <xdr:cNvCxnSpPr/>
      </xdr:nvCxnSpPr>
      <xdr:spPr>
        <a:xfrm>
          <a:off x="4051300" y="6028182"/>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38608</xdr:rowOff>
    </xdr:from>
    <xdr:to>
      <xdr:col>15</xdr:col>
      <xdr:colOff>187325</xdr:colOff>
      <xdr:row>30</xdr:row>
      <xdr:rowOff>140208</xdr:rowOff>
    </xdr:to>
    <xdr:sp macro="" textlink="">
      <xdr:nvSpPr>
        <xdr:cNvPr id="85" name="楕円 84"/>
        <xdr:cNvSpPr/>
      </xdr:nvSpPr>
      <xdr:spPr>
        <a:xfrm>
          <a:off x="3238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89408</xdr:rowOff>
    </xdr:from>
    <xdr:to>
      <xdr:col>19</xdr:col>
      <xdr:colOff>136525</xdr:colOff>
      <xdr:row>30</xdr:row>
      <xdr:rowOff>113157</xdr:rowOff>
    </xdr:to>
    <xdr:cxnSp macro="">
      <xdr:nvCxnSpPr>
        <xdr:cNvPr id="86" name="直線コネクタ 85"/>
        <xdr:cNvCxnSpPr/>
      </xdr:nvCxnSpPr>
      <xdr:spPr>
        <a:xfrm>
          <a:off x="3289300" y="6004433"/>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7" name="楕円 86"/>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89408</xdr:rowOff>
    </xdr:to>
    <xdr:cxnSp macro="">
      <xdr:nvCxnSpPr>
        <xdr:cNvPr id="88" name="直線コネクタ 87"/>
        <xdr:cNvCxnSpPr/>
      </xdr:nvCxnSpPr>
      <xdr:spPr>
        <a:xfrm>
          <a:off x="2527300" y="6000115"/>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6223</xdr:rowOff>
    </xdr:from>
    <xdr:to>
      <xdr:col>7</xdr:col>
      <xdr:colOff>187325</xdr:colOff>
      <xdr:row>30</xdr:row>
      <xdr:rowOff>107823</xdr:rowOff>
    </xdr:to>
    <xdr:sp macro="" textlink="">
      <xdr:nvSpPr>
        <xdr:cNvPr id="89" name="楕円 88"/>
        <xdr:cNvSpPr/>
      </xdr:nvSpPr>
      <xdr:spPr>
        <a:xfrm>
          <a:off x="1714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57023</xdr:rowOff>
    </xdr:from>
    <xdr:to>
      <xdr:col>11</xdr:col>
      <xdr:colOff>136525</xdr:colOff>
      <xdr:row>30</xdr:row>
      <xdr:rowOff>85090</xdr:rowOff>
    </xdr:to>
    <xdr:cxnSp macro="">
      <xdr:nvCxnSpPr>
        <xdr:cNvPr id="90" name="直線コネクタ 89"/>
        <xdr:cNvCxnSpPr/>
      </xdr:nvCxnSpPr>
      <xdr:spPr>
        <a:xfrm>
          <a:off x="1765300" y="597204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91"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2"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3"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4"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155084</xdr:rowOff>
    </xdr:from>
    <xdr:ext cx="405111" cy="259045"/>
    <xdr:sp macro="" textlink="">
      <xdr:nvSpPr>
        <xdr:cNvPr id="95" name="n_1mainValue有形固定資産減価償却率"/>
        <xdr:cNvSpPr txBox="1"/>
      </xdr:nvSpPr>
      <xdr:spPr>
        <a:xfrm>
          <a:off x="3836044" y="607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131335</xdr:rowOff>
    </xdr:from>
    <xdr:ext cx="405111" cy="259045"/>
    <xdr:sp macro="" textlink="">
      <xdr:nvSpPr>
        <xdr:cNvPr id="96" name="n_2mainValue有形固定資産減価償却率"/>
        <xdr:cNvSpPr txBox="1"/>
      </xdr:nvSpPr>
      <xdr:spPr>
        <a:xfrm>
          <a:off x="3086744" y="60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127017</xdr:rowOff>
    </xdr:from>
    <xdr:ext cx="405111" cy="259045"/>
    <xdr:sp macro="" textlink="">
      <xdr:nvSpPr>
        <xdr:cNvPr id="97" name="n_3mainValue有形固定資産減価償却率"/>
        <xdr:cNvSpPr txBox="1"/>
      </xdr:nvSpPr>
      <xdr:spPr>
        <a:xfrm>
          <a:off x="23247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98950</xdr:rowOff>
    </xdr:from>
    <xdr:ext cx="405111" cy="259045"/>
    <xdr:sp macro="" textlink="">
      <xdr:nvSpPr>
        <xdr:cNvPr id="98" name="n_4mainValue有形固定資産減価償却率"/>
        <xdr:cNvSpPr txBox="1"/>
      </xdr:nvSpPr>
      <xdr:spPr>
        <a:xfrm>
          <a:off x="1562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指標については、類似団体とほぼ同様に推移していたが、ふるさと応援寄附金を原資とする各種基金残高の増により、改善傾向にある。今後も経常収支比率の改善を進めながら、債務償還比率の抑制に努めていくことと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9" name="直線コネクタ 128"/>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0"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1" name="直線コネクタ 130"/>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2"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3" name="直線コネクタ 132"/>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4"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5" name="フローチャート: 判断 134"/>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6" name="フローチャート: 判断 135"/>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7" name="フローチャート: 判断 136"/>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8" name="フローチャート: 判断 137"/>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9" name="フローチャート: 判断 138"/>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9374</xdr:rowOff>
    </xdr:from>
    <xdr:to>
      <xdr:col>76</xdr:col>
      <xdr:colOff>73025</xdr:colOff>
      <xdr:row>29</xdr:row>
      <xdr:rowOff>110974</xdr:rowOff>
    </xdr:to>
    <xdr:sp macro="" textlink="">
      <xdr:nvSpPr>
        <xdr:cNvPr id="145" name="楕円 144"/>
        <xdr:cNvSpPr/>
      </xdr:nvSpPr>
      <xdr:spPr>
        <a:xfrm>
          <a:off x="14744700" y="57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32251</xdr:rowOff>
    </xdr:from>
    <xdr:ext cx="469744" cy="259045"/>
    <xdr:sp macro="" textlink="">
      <xdr:nvSpPr>
        <xdr:cNvPr id="146" name="債務償還比率該当値テキスト"/>
        <xdr:cNvSpPr txBox="1"/>
      </xdr:nvSpPr>
      <xdr:spPr>
        <a:xfrm>
          <a:off x="14846300" y="560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124109</xdr:rowOff>
    </xdr:from>
    <xdr:to>
      <xdr:col>72</xdr:col>
      <xdr:colOff>123825</xdr:colOff>
      <xdr:row>30</xdr:row>
      <xdr:rowOff>54259</xdr:rowOff>
    </xdr:to>
    <xdr:sp macro="" textlink="">
      <xdr:nvSpPr>
        <xdr:cNvPr id="147" name="楕円 146"/>
        <xdr:cNvSpPr/>
      </xdr:nvSpPr>
      <xdr:spPr>
        <a:xfrm>
          <a:off x="14033500" y="58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60174</xdr:rowOff>
    </xdr:from>
    <xdr:to>
      <xdr:col>76</xdr:col>
      <xdr:colOff>22225</xdr:colOff>
      <xdr:row>30</xdr:row>
      <xdr:rowOff>3459</xdr:rowOff>
    </xdr:to>
    <xdr:cxnSp macro="">
      <xdr:nvCxnSpPr>
        <xdr:cNvPr id="148" name="直線コネクタ 147"/>
        <xdr:cNvCxnSpPr/>
      </xdr:nvCxnSpPr>
      <xdr:spPr>
        <a:xfrm flipV="1">
          <a:off x="14084300" y="5803749"/>
          <a:ext cx="711200" cy="1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40561</xdr:rowOff>
    </xdr:from>
    <xdr:to>
      <xdr:col>68</xdr:col>
      <xdr:colOff>123825</xdr:colOff>
      <xdr:row>30</xdr:row>
      <xdr:rowOff>142161</xdr:rowOff>
    </xdr:to>
    <xdr:sp macro="" textlink="">
      <xdr:nvSpPr>
        <xdr:cNvPr id="149" name="楕円 148"/>
        <xdr:cNvSpPr/>
      </xdr:nvSpPr>
      <xdr:spPr>
        <a:xfrm>
          <a:off x="13271500" y="59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3459</xdr:rowOff>
    </xdr:from>
    <xdr:to>
      <xdr:col>72</xdr:col>
      <xdr:colOff>73025</xdr:colOff>
      <xdr:row>30</xdr:row>
      <xdr:rowOff>91361</xdr:rowOff>
    </xdr:to>
    <xdr:cxnSp macro="">
      <xdr:nvCxnSpPr>
        <xdr:cNvPr id="150" name="直線コネクタ 149"/>
        <xdr:cNvCxnSpPr/>
      </xdr:nvCxnSpPr>
      <xdr:spPr>
        <a:xfrm flipV="1">
          <a:off x="13322300" y="5918484"/>
          <a:ext cx="762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58553</xdr:rowOff>
    </xdr:from>
    <xdr:to>
      <xdr:col>64</xdr:col>
      <xdr:colOff>123825</xdr:colOff>
      <xdr:row>30</xdr:row>
      <xdr:rowOff>160153</xdr:rowOff>
    </xdr:to>
    <xdr:sp macro="" textlink="">
      <xdr:nvSpPr>
        <xdr:cNvPr id="151" name="楕円 150"/>
        <xdr:cNvSpPr/>
      </xdr:nvSpPr>
      <xdr:spPr>
        <a:xfrm>
          <a:off x="12509500" y="59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91361</xdr:rowOff>
    </xdr:from>
    <xdr:to>
      <xdr:col>68</xdr:col>
      <xdr:colOff>73025</xdr:colOff>
      <xdr:row>30</xdr:row>
      <xdr:rowOff>109353</xdr:rowOff>
    </xdr:to>
    <xdr:cxnSp macro="">
      <xdr:nvCxnSpPr>
        <xdr:cNvPr id="152" name="直線コネクタ 151"/>
        <xdr:cNvCxnSpPr/>
      </xdr:nvCxnSpPr>
      <xdr:spPr>
        <a:xfrm flipV="1">
          <a:off x="12560300" y="600638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124829</xdr:rowOff>
    </xdr:from>
    <xdr:to>
      <xdr:col>60</xdr:col>
      <xdr:colOff>123825</xdr:colOff>
      <xdr:row>30</xdr:row>
      <xdr:rowOff>54979</xdr:rowOff>
    </xdr:to>
    <xdr:sp macro="" textlink="">
      <xdr:nvSpPr>
        <xdr:cNvPr id="153" name="楕円 152"/>
        <xdr:cNvSpPr/>
      </xdr:nvSpPr>
      <xdr:spPr>
        <a:xfrm>
          <a:off x="11747500" y="58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4179</xdr:rowOff>
    </xdr:from>
    <xdr:to>
      <xdr:col>64</xdr:col>
      <xdr:colOff>73025</xdr:colOff>
      <xdr:row>30</xdr:row>
      <xdr:rowOff>109353</xdr:rowOff>
    </xdr:to>
    <xdr:cxnSp macro="">
      <xdr:nvCxnSpPr>
        <xdr:cNvPr id="154" name="直線コネクタ 153"/>
        <xdr:cNvCxnSpPr/>
      </xdr:nvCxnSpPr>
      <xdr:spPr>
        <a:xfrm>
          <a:off x="11798300" y="5919204"/>
          <a:ext cx="762000" cy="10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5"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6"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7"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8"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70786</xdr:rowOff>
    </xdr:from>
    <xdr:ext cx="469744" cy="259045"/>
    <xdr:sp macro="" textlink="">
      <xdr:nvSpPr>
        <xdr:cNvPr id="159" name="n_1mainValue債務償還比率"/>
        <xdr:cNvSpPr txBox="1"/>
      </xdr:nvSpPr>
      <xdr:spPr>
        <a:xfrm>
          <a:off x="13836727" y="564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133288</xdr:rowOff>
    </xdr:from>
    <xdr:ext cx="469744" cy="259045"/>
    <xdr:sp macro="" textlink="">
      <xdr:nvSpPr>
        <xdr:cNvPr id="160" name="n_2mainValue債務償還比率"/>
        <xdr:cNvSpPr txBox="1"/>
      </xdr:nvSpPr>
      <xdr:spPr>
        <a:xfrm>
          <a:off x="13087427" y="604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151280</xdr:rowOff>
    </xdr:from>
    <xdr:ext cx="469744" cy="259045"/>
    <xdr:sp macro="" textlink="">
      <xdr:nvSpPr>
        <xdr:cNvPr id="161" name="n_3mainValue債務償還比率"/>
        <xdr:cNvSpPr txBox="1"/>
      </xdr:nvSpPr>
      <xdr:spPr>
        <a:xfrm>
          <a:off x="12325427" y="60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46106</xdr:rowOff>
    </xdr:from>
    <xdr:ext cx="469744" cy="259045"/>
    <xdr:sp macro="" textlink="">
      <xdr:nvSpPr>
        <xdr:cNvPr id="162" name="n_4mainValue債務償還比率"/>
        <xdr:cNvSpPr txBox="1"/>
      </xdr:nvSpPr>
      <xdr:spPr>
        <a:xfrm>
          <a:off x="11563427" y="596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25,457
25,136
506.25
28,785,658
28,545,730
219,194
8,973,302
17,202,424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147865</xdr:rowOff>
    </xdr:from>
    <xdr:to>
      <xdr:col>24</xdr:col>
      <xdr:colOff>114300</xdr:colOff>
      <xdr:row>41</xdr:row>
      <xdr:rowOff>78015</xdr:rowOff>
    </xdr:to>
    <xdr:sp macro="" textlink="">
      <xdr:nvSpPr>
        <xdr:cNvPr id="74" name="楕円 73"/>
        <xdr:cNvSpPr/>
      </xdr:nvSpPr>
      <xdr:spPr>
        <a:xfrm>
          <a:off x="45847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126292</xdr:rowOff>
    </xdr:from>
    <xdr:ext cx="405111" cy="259045"/>
    <xdr:sp macro="" textlink="">
      <xdr:nvSpPr>
        <xdr:cNvPr id="75" name="【道路】&#10;有形固定資産減価償却率該当値テキスト"/>
        <xdr:cNvSpPr txBox="1"/>
      </xdr:nvSpPr>
      <xdr:spPr>
        <a:xfrm>
          <a:off x="4673600"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136434</xdr:rowOff>
    </xdr:from>
    <xdr:to>
      <xdr:col>20</xdr:col>
      <xdr:colOff>38100</xdr:colOff>
      <xdr:row>41</xdr:row>
      <xdr:rowOff>66584</xdr:rowOff>
    </xdr:to>
    <xdr:sp macro="" textlink="">
      <xdr:nvSpPr>
        <xdr:cNvPr id="76" name="楕円 75"/>
        <xdr:cNvSpPr/>
      </xdr:nvSpPr>
      <xdr:spPr>
        <a:xfrm>
          <a:off x="3746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15784</xdr:rowOff>
    </xdr:from>
    <xdr:to>
      <xdr:col>24</xdr:col>
      <xdr:colOff>63500</xdr:colOff>
      <xdr:row>41</xdr:row>
      <xdr:rowOff>27215</xdr:rowOff>
    </xdr:to>
    <xdr:cxnSp macro="">
      <xdr:nvCxnSpPr>
        <xdr:cNvPr id="77" name="直線コネクタ 76"/>
        <xdr:cNvCxnSpPr/>
      </xdr:nvCxnSpPr>
      <xdr:spPr>
        <a:xfrm>
          <a:off x="3797300" y="704523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123372</xdr:rowOff>
    </xdr:from>
    <xdr:to>
      <xdr:col>15</xdr:col>
      <xdr:colOff>101600</xdr:colOff>
      <xdr:row>41</xdr:row>
      <xdr:rowOff>53522</xdr:rowOff>
    </xdr:to>
    <xdr:sp macro="" textlink="">
      <xdr:nvSpPr>
        <xdr:cNvPr id="78" name="楕円 77"/>
        <xdr:cNvSpPr/>
      </xdr:nvSpPr>
      <xdr:spPr>
        <a:xfrm>
          <a:off x="2857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2722</xdr:rowOff>
    </xdr:from>
    <xdr:to>
      <xdr:col>19</xdr:col>
      <xdr:colOff>177800</xdr:colOff>
      <xdr:row>41</xdr:row>
      <xdr:rowOff>15784</xdr:rowOff>
    </xdr:to>
    <xdr:cxnSp macro="">
      <xdr:nvCxnSpPr>
        <xdr:cNvPr id="79" name="直線コネクタ 78"/>
        <xdr:cNvCxnSpPr/>
      </xdr:nvCxnSpPr>
      <xdr:spPr>
        <a:xfrm>
          <a:off x="2908300" y="7032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111941</xdr:rowOff>
    </xdr:from>
    <xdr:to>
      <xdr:col>10</xdr:col>
      <xdr:colOff>165100</xdr:colOff>
      <xdr:row>41</xdr:row>
      <xdr:rowOff>42091</xdr:rowOff>
    </xdr:to>
    <xdr:sp macro="" textlink="">
      <xdr:nvSpPr>
        <xdr:cNvPr id="80" name="楕円 79"/>
        <xdr:cNvSpPr/>
      </xdr:nvSpPr>
      <xdr:spPr>
        <a:xfrm>
          <a:off x="1968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162741</xdr:rowOff>
    </xdr:from>
    <xdr:to>
      <xdr:col>15</xdr:col>
      <xdr:colOff>50800</xdr:colOff>
      <xdr:row>41</xdr:row>
      <xdr:rowOff>2722</xdr:rowOff>
    </xdr:to>
    <xdr:cxnSp macro="">
      <xdr:nvCxnSpPr>
        <xdr:cNvPr id="81" name="直線コネクタ 80"/>
        <xdr:cNvCxnSpPr/>
      </xdr:nvCxnSpPr>
      <xdr:spPr>
        <a:xfrm>
          <a:off x="2019300" y="702074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100512</xdr:rowOff>
    </xdr:from>
    <xdr:to>
      <xdr:col>6</xdr:col>
      <xdr:colOff>38100</xdr:colOff>
      <xdr:row>41</xdr:row>
      <xdr:rowOff>30662</xdr:rowOff>
    </xdr:to>
    <xdr:sp macro="" textlink="">
      <xdr:nvSpPr>
        <xdr:cNvPr id="82" name="楕円 81"/>
        <xdr:cNvSpPr/>
      </xdr:nvSpPr>
      <xdr:spPr>
        <a:xfrm>
          <a:off x="1079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151312</xdr:rowOff>
    </xdr:from>
    <xdr:to>
      <xdr:col>10</xdr:col>
      <xdr:colOff>114300</xdr:colOff>
      <xdr:row>40</xdr:row>
      <xdr:rowOff>162741</xdr:rowOff>
    </xdr:to>
    <xdr:cxnSp macro="">
      <xdr:nvCxnSpPr>
        <xdr:cNvPr id="83" name="直線コネクタ 82"/>
        <xdr:cNvCxnSpPr/>
      </xdr:nvCxnSpPr>
      <xdr:spPr>
        <a:xfrm>
          <a:off x="1130300" y="700931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57711</xdr:rowOff>
    </xdr:from>
    <xdr:ext cx="405111" cy="259045"/>
    <xdr:sp macro="" textlink="">
      <xdr:nvSpPr>
        <xdr:cNvPr id="88" name="n_1mainValue【道路】&#10;有形固定資産減価償却率"/>
        <xdr:cNvSpPr txBox="1"/>
      </xdr:nvSpPr>
      <xdr:spPr>
        <a:xfrm>
          <a:off x="35820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44649</xdr:rowOff>
    </xdr:from>
    <xdr:ext cx="405111" cy="259045"/>
    <xdr:sp macro="" textlink="">
      <xdr:nvSpPr>
        <xdr:cNvPr id="89" name="n_2mainValue【道路】&#10;有形固定資産減価償却率"/>
        <xdr:cNvSpPr txBox="1"/>
      </xdr:nvSpPr>
      <xdr:spPr>
        <a:xfrm>
          <a:off x="2705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33218</xdr:rowOff>
    </xdr:from>
    <xdr:ext cx="405111" cy="259045"/>
    <xdr:sp macro="" textlink="">
      <xdr:nvSpPr>
        <xdr:cNvPr id="90" name="n_3mainValue【道路】&#10;有形固定資産減価償却率"/>
        <xdr:cNvSpPr txBox="1"/>
      </xdr:nvSpPr>
      <xdr:spPr>
        <a:xfrm>
          <a:off x="18167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21789</xdr:rowOff>
    </xdr:from>
    <xdr:ext cx="405111" cy="259045"/>
    <xdr:sp macro="" textlink="">
      <xdr:nvSpPr>
        <xdr:cNvPr id="91" name="n_4mainValue【道路】&#10;有形固定資産減価償却率"/>
        <xdr:cNvSpPr txBox="1"/>
      </xdr:nvSpPr>
      <xdr:spPr>
        <a:xfrm>
          <a:off x="927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134552</xdr:rowOff>
    </xdr:from>
    <xdr:to>
      <xdr:col>55</xdr:col>
      <xdr:colOff>50800</xdr:colOff>
      <xdr:row>41</xdr:row>
      <xdr:rowOff>64702</xdr:rowOff>
    </xdr:to>
    <xdr:sp macro="" textlink="">
      <xdr:nvSpPr>
        <xdr:cNvPr id="129" name="楕円 128"/>
        <xdr:cNvSpPr/>
      </xdr:nvSpPr>
      <xdr:spPr>
        <a:xfrm>
          <a:off x="10426700" y="69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49479</xdr:rowOff>
    </xdr:from>
    <xdr:ext cx="534377" cy="259045"/>
    <xdr:sp macro="" textlink="">
      <xdr:nvSpPr>
        <xdr:cNvPr id="130" name="【道路】&#10;一人当たり延長該当値テキスト"/>
        <xdr:cNvSpPr txBox="1"/>
      </xdr:nvSpPr>
      <xdr:spPr>
        <a:xfrm>
          <a:off x="10515600" y="69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136892</xdr:rowOff>
    </xdr:from>
    <xdr:to>
      <xdr:col>50</xdr:col>
      <xdr:colOff>165100</xdr:colOff>
      <xdr:row>41</xdr:row>
      <xdr:rowOff>67042</xdr:rowOff>
    </xdr:to>
    <xdr:sp macro="" textlink="">
      <xdr:nvSpPr>
        <xdr:cNvPr id="131" name="楕円 130"/>
        <xdr:cNvSpPr/>
      </xdr:nvSpPr>
      <xdr:spPr>
        <a:xfrm>
          <a:off x="9588500" y="699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13902</xdr:rowOff>
    </xdr:from>
    <xdr:to>
      <xdr:col>55</xdr:col>
      <xdr:colOff>0</xdr:colOff>
      <xdr:row>41</xdr:row>
      <xdr:rowOff>16242</xdr:rowOff>
    </xdr:to>
    <xdr:cxnSp macro="">
      <xdr:nvCxnSpPr>
        <xdr:cNvPr id="132" name="直線コネクタ 131"/>
        <xdr:cNvCxnSpPr/>
      </xdr:nvCxnSpPr>
      <xdr:spPr>
        <a:xfrm flipV="1">
          <a:off x="9639300" y="7043352"/>
          <a:ext cx="8382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138877</xdr:rowOff>
    </xdr:from>
    <xdr:to>
      <xdr:col>46</xdr:col>
      <xdr:colOff>38100</xdr:colOff>
      <xdr:row>41</xdr:row>
      <xdr:rowOff>69027</xdr:rowOff>
    </xdr:to>
    <xdr:sp macro="" textlink="">
      <xdr:nvSpPr>
        <xdr:cNvPr id="133" name="楕円 132"/>
        <xdr:cNvSpPr/>
      </xdr:nvSpPr>
      <xdr:spPr>
        <a:xfrm>
          <a:off x="8699500" y="69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16242</xdr:rowOff>
    </xdr:from>
    <xdr:to>
      <xdr:col>50</xdr:col>
      <xdr:colOff>114300</xdr:colOff>
      <xdr:row>41</xdr:row>
      <xdr:rowOff>18227</xdr:rowOff>
    </xdr:to>
    <xdr:cxnSp macro="">
      <xdr:nvCxnSpPr>
        <xdr:cNvPr id="134" name="直線コネクタ 133"/>
        <xdr:cNvCxnSpPr/>
      </xdr:nvCxnSpPr>
      <xdr:spPr>
        <a:xfrm flipV="1">
          <a:off x="8750300" y="7045692"/>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141501</xdr:rowOff>
    </xdr:from>
    <xdr:to>
      <xdr:col>41</xdr:col>
      <xdr:colOff>101600</xdr:colOff>
      <xdr:row>41</xdr:row>
      <xdr:rowOff>71651</xdr:rowOff>
    </xdr:to>
    <xdr:sp macro="" textlink="">
      <xdr:nvSpPr>
        <xdr:cNvPr id="135" name="楕円 134"/>
        <xdr:cNvSpPr/>
      </xdr:nvSpPr>
      <xdr:spPr>
        <a:xfrm>
          <a:off x="7810500" y="69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18227</xdr:rowOff>
    </xdr:from>
    <xdr:to>
      <xdr:col>45</xdr:col>
      <xdr:colOff>177800</xdr:colOff>
      <xdr:row>41</xdr:row>
      <xdr:rowOff>20851</xdr:rowOff>
    </xdr:to>
    <xdr:cxnSp macro="">
      <xdr:nvCxnSpPr>
        <xdr:cNvPr id="136" name="直線コネクタ 135"/>
        <xdr:cNvCxnSpPr/>
      </xdr:nvCxnSpPr>
      <xdr:spPr>
        <a:xfrm flipV="1">
          <a:off x="7861300" y="7047677"/>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144144</xdr:rowOff>
    </xdr:from>
    <xdr:to>
      <xdr:col>36</xdr:col>
      <xdr:colOff>165100</xdr:colOff>
      <xdr:row>41</xdr:row>
      <xdr:rowOff>74294</xdr:rowOff>
    </xdr:to>
    <xdr:sp macro="" textlink="">
      <xdr:nvSpPr>
        <xdr:cNvPr id="137" name="楕円 136"/>
        <xdr:cNvSpPr/>
      </xdr:nvSpPr>
      <xdr:spPr>
        <a:xfrm>
          <a:off x="6921500" y="70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20851</xdr:rowOff>
    </xdr:from>
    <xdr:to>
      <xdr:col>41</xdr:col>
      <xdr:colOff>50800</xdr:colOff>
      <xdr:row>41</xdr:row>
      <xdr:rowOff>23494</xdr:rowOff>
    </xdr:to>
    <xdr:cxnSp macro="">
      <xdr:nvCxnSpPr>
        <xdr:cNvPr id="138" name="直線コネクタ 137"/>
        <xdr:cNvCxnSpPr/>
      </xdr:nvCxnSpPr>
      <xdr:spPr>
        <a:xfrm flipV="1">
          <a:off x="6972300" y="7050301"/>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58169</xdr:rowOff>
    </xdr:from>
    <xdr:ext cx="534377" cy="259045"/>
    <xdr:sp macro="" textlink="">
      <xdr:nvSpPr>
        <xdr:cNvPr id="143" name="n_1mainValue【道路】&#10;一人当たり延長"/>
        <xdr:cNvSpPr txBox="1"/>
      </xdr:nvSpPr>
      <xdr:spPr>
        <a:xfrm>
          <a:off x="9359411" y="70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60154</xdr:rowOff>
    </xdr:from>
    <xdr:ext cx="534377" cy="259045"/>
    <xdr:sp macro="" textlink="">
      <xdr:nvSpPr>
        <xdr:cNvPr id="144" name="n_2mainValue【道路】&#10;一人当たり延長"/>
        <xdr:cNvSpPr txBox="1"/>
      </xdr:nvSpPr>
      <xdr:spPr>
        <a:xfrm>
          <a:off x="8483111" y="70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62778</xdr:rowOff>
    </xdr:from>
    <xdr:ext cx="534377" cy="259045"/>
    <xdr:sp macro="" textlink="">
      <xdr:nvSpPr>
        <xdr:cNvPr id="145" name="n_3mainValue【道路】&#10;一人当たり延長"/>
        <xdr:cNvSpPr txBox="1"/>
      </xdr:nvSpPr>
      <xdr:spPr>
        <a:xfrm>
          <a:off x="7594111" y="70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65421</xdr:rowOff>
    </xdr:from>
    <xdr:ext cx="534377" cy="259045"/>
    <xdr:sp macro="" textlink="">
      <xdr:nvSpPr>
        <xdr:cNvPr id="146" name="n_4mainValue【道路】&#10;一人当たり延長"/>
        <xdr:cNvSpPr txBox="1"/>
      </xdr:nvSpPr>
      <xdr:spPr>
        <a:xfrm>
          <a:off x="6705111" y="70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86" name="楕円 185"/>
        <xdr:cNvSpPr/>
      </xdr:nvSpPr>
      <xdr:spPr>
        <a:xfrm>
          <a:off x="4584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169562</xdr:rowOff>
    </xdr:from>
    <xdr:ext cx="405111" cy="259045"/>
    <xdr:sp macro="" textlink="">
      <xdr:nvSpPr>
        <xdr:cNvPr id="187" name="【橋りょう・トンネル】&#10;有形固定資産減価償却率該当値テキスト"/>
        <xdr:cNvSpPr txBox="1"/>
      </xdr:nvSpPr>
      <xdr:spPr>
        <a:xfrm>
          <a:off x="4673600"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170180</xdr:rowOff>
    </xdr:from>
    <xdr:to>
      <xdr:col>20</xdr:col>
      <xdr:colOff>38100</xdr:colOff>
      <xdr:row>62</xdr:row>
      <xdr:rowOff>100330</xdr:rowOff>
    </xdr:to>
    <xdr:sp macro="" textlink="">
      <xdr:nvSpPr>
        <xdr:cNvPr id="188" name="楕円 187"/>
        <xdr:cNvSpPr/>
      </xdr:nvSpPr>
      <xdr:spPr>
        <a:xfrm>
          <a:off x="3746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49530</xdr:rowOff>
    </xdr:from>
    <xdr:to>
      <xdr:col>24</xdr:col>
      <xdr:colOff>63500</xdr:colOff>
      <xdr:row>62</xdr:row>
      <xdr:rowOff>70485</xdr:rowOff>
    </xdr:to>
    <xdr:cxnSp macro="">
      <xdr:nvCxnSpPr>
        <xdr:cNvPr id="189" name="直線コネクタ 188"/>
        <xdr:cNvCxnSpPr/>
      </xdr:nvCxnSpPr>
      <xdr:spPr>
        <a:xfrm>
          <a:off x="3797300" y="106794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145415</xdr:rowOff>
    </xdr:from>
    <xdr:to>
      <xdr:col>15</xdr:col>
      <xdr:colOff>101600</xdr:colOff>
      <xdr:row>62</xdr:row>
      <xdr:rowOff>75565</xdr:rowOff>
    </xdr:to>
    <xdr:sp macro="" textlink="">
      <xdr:nvSpPr>
        <xdr:cNvPr id="190" name="楕円 189"/>
        <xdr:cNvSpPr/>
      </xdr:nvSpPr>
      <xdr:spPr>
        <a:xfrm>
          <a:off x="2857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24765</xdr:rowOff>
    </xdr:from>
    <xdr:to>
      <xdr:col>19</xdr:col>
      <xdr:colOff>177800</xdr:colOff>
      <xdr:row>62</xdr:row>
      <xdr:rowOff>49530</xdr:rowOff>
    </xdr:to>
    <xdr:cxnSp macro="">
      <xdr:nvCxnSpPr>
        <xdr:cNvPr id="191" name="直線コネクタ 190"/>
        <xdr:cNvCxnSpPr/>
      </xdr:nvCxnSpPr>
      <xdr:spPr>
        <a:xfrm>
          <a:off x="2908300" y="106546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151130</xdr:rowOff>
    </xdr:from>
    <xdr:to>
      <xdr:col>10</xdr:col>
      <xdr:colOff>165100</xdr:colOff>
      <xdr:row>62</xdr:row>
      <xdr:rowOff>81280</xdr:rowOff>
    </xdr:to>
    <xdr:sp macro="" textlink="">
      <xdr:nvSpPr>
        <xdr:cNvPr id="192" name="楕円 191"/>
        <xdr:cNvSpPr/>
      </xdr:nvSpPr>
      <xdr:spPr>
        <a:xfrm>
          <a:off x="196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24765</xdr:rowOff>
    </xdr:from>
    <xdr:to>
      <xdr:col>15</xdr:col>
      <xdr:colOff>50800</xdr:colOff>
      <xdr:row>62</xdr:row>
      <xdr:rowOff>30480</xdr:rowOff>
    </xdr:to>
    <xdr:cxnSp macro="">
      <xdr:nvCxnSpPr>
        <xdr:cNvPr id="193" name="直線コネクタ 192"/>
        <xdr:cNvCxnSpPr/>
      </xdr:nvCxnSpPr>
      <xdr:spPr>
        <a:xfrm flipV="1">
          <a:off x="2019300" y="10654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114935</xdr:rowOff>
    </xdr:from>
    <xdr:to>
      <xdr:col>6</xdr:col>
      <xdr:colOff>38100</xdr:colOff>
      <xdr:row>62</xdr:row>
      <xdr:rowOff>45085</xdr:rowOff>
    </xdr:to>
    <xdr:sp macro="" textlink="">
      <xdr:nvSpPr>
        <xdr:cNvPr id="194" name="楕円 193"/>
        <xdr:cNvSpPr/>
      </xdr:nvSpPr>
      <xdr:spPr>
        <a:xfrm>
          <a:off x="1079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165735</xdr:rowOff>
    </xdr:from>
    <xdr:to>
      <xdr:col>10</xdr:col>
      <xdr:colOff>114300</xdr:colOff>
      <xdr:row>62</xdr:row>
      <xdr:rowOff>30480</xdr:rowOff>
    </xdr:to>
    <xdr:cxnSp macro="">
      <xdr:nvCxnSpPr>
        <xdr:cNvPr id="195" name="直線コネクタ 194"/>
        <xdr:cNvCxnSpPr/>
      </xdr:nvCxnSpPr>
      <xdr:spPr>
        <a:xfrm>
          <a:off x="1130300" y="106241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91457</xdr:rowOff>
    </xdr:from>
    <xdr:ext cx="405111" cy="259045"/>
    <xdr:sp macro="" textlink="">
      <xdr:nvSpPr>
        <xdr:cNvPr id="200" name="n_1mainValue【橋りょう・トンネル】&#10;有形固定資産減価償却率"/>
        <xdr:cNvSpPr txBox="1"/>
      </xdr:nvSpPr>
      <xdr:spPr>
        <a:xfrm>
          <a:off x="3582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66692</xdr:rowOff>
    </xdr:from>
    <xdr:ext cx="405111" cy="259045"/>
    <xdr:sp macro="" textlink="">
      <xdr:nvSpPr>
        <xdr:cNvPr id="201" name="n_2mainValue【橋りょう・トンネル】&#10;有形固定資産減価償却率"/>
        <xdr:cNvSpPr txBox="1"/>
      </xdr:nvSpPr>
      <xdr:spPr>
        <a:xfrm>
          <a:off x="2705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72407</xdr:rowOff>
    </xdr:from>
    <xdr:ext cx="405111" cy="259045"/>
    <xdr:sp macro="" textlink="">
      <xdr:nvSpPr>
        <xdr:cNvPr id="202" name="n_3mainValue【橋りょう・トンネル】&#10;有形固定資産減価償却率"/>
        <xdr:cNvSpPr txBox="1"/>
      </xdr:nvSpPr>
      <xdr:spPr>
        <a:xfrm>
          <a:off x="1816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36212</xdr:rowOff>
    </xdr:from>
    <xdr:ext cx="405111" cy="259045"/>
    <xdr:sp macro="" textlink="">
      <xdr:nvSpPr>
        <xdr:cNvPr id="203" name="n_4mainValue【橋りょう・トンネル】&#10;有形固定資産減価償却率"/>
        <xdr:cNvSpPr txBox="1"/>
      </xdr:nvSpPr>
      <xdr:spPr>
        <a:xfrm>
          <a:off x="927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31229</xdr:rowOff>
    </xdr:from>
    <xdr:to>
      <xdr:col>55</xdr:col>
      <xdr:colOff>50800</xdr:colOff>
      <xdr:row>63</xdr:row>
      <xdr:rowOff>132829</xdr:rowOff>
    </xdr:to>
    <xdr:sp macro="" textlink="">
      <xdr:nvSpPr>
        <xdr:cNvPr id="241" name="楕円 240"/>
        <xdr:cNvSpPr/>
      </xdr:nvSpPr>
      <xdr:spPr>
        <a:xfrm>
          <a:off x="10426700" y="108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117606</xdr:rowOff>
    </xdr:from>
    <xdr:ext cx="534377" cy="259045"/>
    <xdr:sp macro="" textlink="">
      <xdr:nvSpPr>
        <xdr:cNvPr id="242" name="【橋りょう・トンネル】&#10;一人当たり有形固定資産（償却資産）額該当値テキスト"/>
        <xdr:cNvSpPr txBox="1"/>
      </xdr:nvSpPr>
      <xdr:spPr>
        <a:xfrm>
          <a:off x="10515600" y="1074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33910</xdr:rowOff>
    </xdr:from>
    <xdr:to>
      <xdr:col>50</xdr:col>
      <xdr:colOff>165100</xdr:colOff>
      <xdr:row>63</xdr:row>
      <xdr:rowOff>135510</xdr:rowOff>
    </xdr:to>
    <xdr:sp macro="" textlink="">
      <xdr:nvSpPr>
        <xdr:cNvPr id="243" name="楕円 242"/>
        <xdr:cNvSpPr/>
      </xdr:nvSpPr>
      <xdr:spPr>
        <a:xfrm>
          <a:off x="9588500" y="108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82029</xdr:rowOff>
    </xdr:from>
    <xdr:to>
      <xdr:col>55</xdr:col>
      <xdr:colOff>0</xdr:colOff>
      <xdr:row>63</xdr:row>
      <xdr:rowOff>84710</xdr:rowOff>
    </xdr:to>
    <xdr:cxnSp macro="">
      <xdr:nvCxnSpPr>
        <xdr:cNvPr id="244" name="直線コネクタ 243"/>
        <xdr:cNvCxnSpPr/>
      </xdr:nvCxnSpPr>
      <xdr:spPr>
        <a:xfrm flipV="1">
          <a:off x="9639300" y="10883379"/>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36057</xdr:rowOff>
    </xdr:from>
    <xdr:to>
      <xdr:col>46</xdr:col>
      <xdr:colOff>38100</xdr:colOff>
      <xdr:row>63</xdr:row>
      <xdr:rowOff>137657</xdr:rowOff>
    </xdr:to>
    <xdr:sp macro="" textlink="">
      <xdr:nvSpPr>
        <xdr:cNvPr id="245" name="楕円 244"/>
        <xdr:cNvSpPr/>
      </xdr:nvSpPr>
      <xdr:spPr>
        <a:xfrm>
          <a:off x="8699500" y="108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84710</xdr:rowOff>
    </xdr:from>
    <xdr:to>
      <xdr:col>50</xdr:col>
      <xdr:colOff>114300</xdr:colOff>
      <xdr:row>63</xdr:row>
      <xdr:rowOff>86857</xdr:rowOff>
    </xdr:to>
    <xdr:cxnSp macro="">
      <xdr:nvCxnSpPr>
        <xdr:cNvPr id="246" name="直線コネクタ 245"/>
        <xdr:cNvCxnSpPr/>
      </xdr:nvCxnSpPr>
      <xdr:spPr>
        <a:xfrm flipV="1">
          <a:off x="8750300" y="10886060"/>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40404</xdr:rowOff>
    </xdr:from>
    <xdr:to>
      <xdr:col>41</xdr:col>
      <xdr:colOff>101600</xdr:colOff>
      <xdr:row>63</xdr:row>
      <xdr:rowOff>142004</xdr:rowOff>
    </xdr:to>
    <xdr:sp macro="" textlink="">
      <xdr:nvSpPr>
        <xdr:cNvPr id="247" name="楕円 246"/>
        <xdr:cNvSpPr/>
      </xdr:nvSpPr>
      <xdr:spPr>
        <a:xfrm>
          <a:off x="7810500" y="1084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86857</xdr:rowOff>
    </xdr:from>
    <xdr:to>
      <xdr:col>45</xdr:col>
      <xdr:colOff>177800</xdr:colOff>
      <xdr:row>63</xdr:row>
      <xdr:rowOff>91204</xdr:rowOff>
    </xdr:to>
    <xdr:cxnSp macro="">
      <xdr:nvCxnSpPr>
        <xdr:cNvPr id="248" name="直線コネクタ 247"/>
        <xdr:cNvCxnSpPr/>
      </xdr:nvCxnSpPr>
      <xdr:spPr>
        <a:xfrm flipV="1">
          <a:off x="7861300" y="10888207"/>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42179</xdr:rowOff>
    </xdr:from>
    <xdr:to>
      <xdr:col>36</xdr:col>
      <xdr:colOff>165100</xdr:colOff>
      <xdr:row>63</xdr:row>
      <xdr:rowOff>143779</xdr:rowOff>
    </xdr:to>
    <xdr:sp macro="" textlink="">
      <xdr:nvSpPr>
        <xdr:cNvPr id="249" name="楕円 248"/>
        <xdr:cNvSpPr/>
      </xdr:nvSpPr>
      <xdr:spPr>
        <a:xfrm>
          <a:off x="6921500" y="10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91204</xdr:rowOff>
    </xdr:from>
    <xdr:to>
      <xdr:col>41</xdr:col>
      <xdr:colOff>50800</xdr:colOff>
      <xdr:row>63</xdr:row>
      <xdr:rowOff>92979</xdr:rowOff>
    </xdr:to>
    <xdr:cxnSp macro="">
      <xdr:nvCxnSpPr>
        <xdr:cNvPr id="250" name="直線コネクタ 249"/>
        <xdr:cNvCxnSpPr/>
      </xdr:nvCxnSpPr>
      <xdr:spPr>
        <a:xfrm flipV="1">
          <a:off x="6972300" y="10892554"/>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126637</xdr:rowOff>
    </xdr:from>
    <xdr:ext cx="534377" cy="259045"/>
    <xdr:sp macro="" textlink="">
      <xdr:nvSpPr>
        <xdr:cNvPr id="255" name="n_1mainValue【橋りょう・トンネル】&#10;一人当たり有形固定資産（償却資産）額"/>
        <xdr:cNvSpPr txBox="1"/>
      </xdr:nvSpPr>
      <xdr:spPr>
        <a:xfrm>
          <a:off x="9359411" y="109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128784</xdr:rowOff>
    </xdr:from>
    <xdr:ext cx="534377" cy="259045"/>
    <xdr:sp macro="" textlink="">
      <xdr:nvSpPr>
        <xdr:cNvPr id="256" name="n_2mainValue【橋りょう・トンネル】&#10;一人当たり有形固定資産（償却資産）額"/>
        <xdr:cNvSpPr txBox="1"/>
      </xdr:nvSpPr>
      <xdr:spPr>
        <a:xfrm>
          <a:off x="8483111" y="109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133131</xdr:rowOff>
    </xdr:from>
    <xdr:ext cx="534377" cy="259045"/>
    <xdr:sp macro="" textlink="">
      <xdr:nvSpPr>
        <xdr:cNvPr id="257" name="n_3mainValue【橋りょう・トンネル】&#10;一人当たり有形固定資産（償却資産）額"/>
        <xdr:cNvSpPr txBox="1"/>
      </xdr:nvSpPr>
      <xdr:spPr>
        <a:xfrm>
          <a:off x="7594111" y="109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134906</xdr:rowOff>
    </xdr:from>
    <xdr:ext cx="534377" cy="259045"/>
    <xdr:sp macro="" textlink="">
      <xdr:nvSpPr>
        <xdr:cNvPr id="258" name="n_4mainValue【橋りょう・トンネル】&#10;一人当たり有形固定資産（償却資産）額"/>
        <xdr:cNvSpPr txBox="1"/>
      </xdr:nvSpPr>
      <xdr:spPr>
        <a:xfrm>
          <a:off x="6705111" y="109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149225</xdr:rowOff>
    </xdr:from>
    <xdr:to>
      <xdr:col>24</xdr:col>
      <xdr:colOff>114300</xdr:colOff>
      <xdr:row>80</xdr:row>
      <xdr:rowOff>79375</xdr:rowOff>
    </xdr:to>
    <xdr:sp macro="" textlink="">
      <xdr:nvSpPr>
        <xdr:cNvPr id="299" name="楕円 298"/>
        <xdr:cNvSpPr/>
      </xdr:nvSpPr>
      <xdr:spPr>
        <a:xfrm>
          <a:off x="45847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652</xdr:rowOff>
    </xdr:from>
    <xdr:ext cx="405111" cy="259045"/>
    <xdr:sp macro="" textlink="">
      <xdr:nvSpPr>
        <xdr:cNvPr id="300" name="【公営住宅】&#10;有形固定資産減価償却率該当値テキスト"/>
        <xdr:cNvSpPr txBox="1"/>
      </xdr:nvSpPr>
      <xdr:spPr>
        <a:xfrm>
          <a:off x="4673600"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118745</xdr:rowOff>
    </xdr:from>
    <xdr:to>
      <xdr:col>20</xdr:col>
      <xdr:colOff>38100</xdr:colOff>
      <xdr:row>80</xdr:row>
      <xdr:rowOff>48895</xdr:rowOff>
    </xdr:to>
    <xdr:sp macro="" textlink="">
      <xdr:nvSpPr>
        <xdr:cNvPr id="301" name="楕円 300"/>
        <xdr:cNvSpPr/>
      </xdr:nvSpPr>
      <xdr:spPr>
        <a:xfrm>
          <a:off x="3746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169545</xdr:rowOff>
    </xdr:from>
    <xdr:to>
      <xdr:col>24</xdr:col>
      <xdr:colOff>63500</xdr:colOff>
      <xdr:row>80</xdr:row>
      <xdr:rowOff>28575</xdr:rowOff>
    </xdr:to>
    <xdr:cxnSp macro="">
      <xdr:nvCxnSpPr>
        <xdr:cNvPr id="302" name="直線コネクタ 301"/>
        <xdr:cNvCxnSpPr/>
      </xdr:nvCxnSpPr>
      <xdr:spPr>
        <a:xfrm>
          <a:off x="3797300" y="137140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86361</xdr:rowOff>
    </xdr:from>
    <xdr:to>
      <xdr:col>15</xdr:col>
      <xdr:colOff>101600</xdr:colOff>
      <xdr:row>80</xdr:row>
      <xdr:rowOff>16511</xdr:rowOff>
    </xdr:to>
    <xdr:sp macro="" textlink="">
      <xdr:nvSpPr>
        <xdr:cNvPr id="303" name="楕円 302"/>
        <xdr:cNvSpPr/>
      </xdr:nvSpPr>
      <xdr:spPr>
        <a:xfrm>
          <a:off x="2857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137161</xdr:rowOff>
    </xdr:from>
    <xdr:to>
      <xdr:col>19</xdr:col>
      <xdr:colOff>177800</xdr:colOff>
      <xdr:row>79</xdr:row>
      <xdr:rowOff>169545</xdr:rowOff>
    </xdr:to>
    <xdr:cxnSp macro="">
      <xdr:nvCxnSpPr>
        <xdr:cNvPr id="304" name="直線コネクタ 303"/>
        <xdr:cNvCxnSpPr/>
      </xdr:nvCxnSpPr>
      <xdr:spPr>
        <a:xfrm>
          <a:off x="2908300" y="136817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57786</xdr:rowOff>
    </xdr:from>
    <xdr:to>
      <xdr:col>10</xdr:col>
      <xdr:colOff>165100</xdr:colOff>
      <xdr:row>79</xdr:row>
      <xdr:rowOff>159386</xdr:rowOff>
    </xdr:to>
    <xdr:sp macro="" textlink="">
      <xdr:nvSpPr>
        <xdr:cNvPr id="305" name="楕円 304"/>
        <xdr:cNvSpPr/>
      </xdr:nvSpPr>
      <xdr:spPr>
        <a:xfrm>
          <a:off x="1968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108586</xdr:rowOff>
    </xdr:from>
    <xdr:to>
      <xdr:col>15</xdr:col>
      <xdr:colOff>50800</xdr:colOff>
      <xdr:row>79</xdr:row>
      <xdr:rowOff>137161</xdr:rowOff>
    </xdr:to>
    <xdr:cxnSp macro="">
      <xdr:nvCxnSpPr>
        <xdr:cNvPr id="306" name="直線コネクタ 305"/>
        <xdr:cNvCxnSpPr/>
      </xdr:nvCxnSpPr>
      <xdr:spPr>
        <a:xfrm>
          <a:off x="2019300" y="13653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21589</xdr:rowOff>
    </xdr:from>
    <xdr:to>
      <xdr:col>6</xdr:col>
      <xdr:colOff>38100</xdr:colOff>
      <xdr:row>79</xdr:row>
      <xdr:rowOff>123189</xdr:rowOff>
    </xdr:to>
    <xdr:sp macro="" textlink="">
      <xdr:nvSpPr>
        <xdr:cNvPr id="307" name="楕円 306"/>
        <xdr:cNvSpPr/>
      </xdr:nvSpPr>
      <xdr:spPr>
        <a:xfrm>
          <a:off x="1079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72389</xdr:rowOff>
    </xdr:from>
    <xdr:to>
      <xdr:col>10</xdr:col>
      <xdr:colOff>114300</xdr:colOff>
      <xdr:row>79</xdr:row>
      <xdr:rowOff>108586</xdr:rowOff>
    </xdr:to>
    <xdr:cxnSp macro="">
      <xdr:nvCxnSpPr>
        <xdr:cNvPr id="308" name="直線コネクタ 307"/>
        <xdr:cNvCxnSpPr/>
      </xdr:nvCxnSpPr>
      <xdr:spPr>
        <a:xfrm>
          <a:off x="1130300" y="136169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65422</xdr:rowOff>
    </xdr:from>
    <xdr:ext cx="405111" cy="259045"/>
    <xdr:sp macro="" textlink="">
      <xdr:nvSpPr>
        <xdr:cNvPr id="313" name="n_1mainValue【公営住宅】&#10;有形固定資産減価償却率"/>
        <xdr:cNvSpPr txBox="1"/>
      </xdr:nvSpPr>
      <xdr:spPr>
        <a:xfrm>
          <a:off x="35820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314" name="n_2mainValue【公営住宅】&#10;有形固定資産減価償却率"/>
        <xdr:cNvSpPr txBox="1"/>
      </xdr:nvSpPr>
      <xdr:spPr>
        <a:xfrm>
          <a:off x="2705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4463</xdr:rowOff>
    </xdr:from>
    <xdr:ext cx="405111" cy="259045"/>
    <xdr:sp macro="" textlink="">
      <xdr:nvSpPr>
        <xdr:cNvPr id="315" name="n_3mainValue【公営住宅】&#10;有形固定資産減価償却率"/>
        <xdr:cNvSpPr txBox="1"/>
      </xdr:nvSpPr>
      <xdr:spPr>
        <a:xfrm>
          <a:off x="1816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139716</xdr:rowOff>
    </xdr:from>
    <xdr:ext cx="405111" cy="259045"/>
    <xdr:sp macro="" textlink="">
      <xdr:nvSpPr>
        <xdr:cNvPr id="316" name="n_4mainValue【公営住宅】&#10;有形固定資産減価償却率"/>
        <xdr:cNvSpPr txBox="1"/>
      </xdr:nvSpPr>
      <xdr:spPr>
        <a:xfrm>
          <a:off x="927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17201</xdr:rowOff>
    </xdr:from>
    <xdr:to>
      <xdr:col>55</xdr:col>
      <xdr:colOff>50800</xdr:colOff>
      <xdr:row>85</xdr:row>
      <xdr:rowOff>118801</xdr:rowOff>
    </xdr:to>
    <xdr:sp macro="" textlink="">
      <xdr:nvSpPr>
        <xdr:cNvPr id="354" name="楕円 353"/>
        <xdr:cNvSpPr/>
      </xdr:nvSpPr>
      <xdr:spPr>
        <a:xfrm>
          <a:off x="10426700" y="145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40078</xdr:rowOff>
    </xdr:from>
    <xdr:ext cx="469744" cy="259045"/>
    <xdr:sp macro="" textlink="">
      <xdr:nvSpPr>
        <xdr:cNvPr id="355" name="【公営住宅】&#10;一人当たり面積該当値テキスト"/>
        <xdr:cNvSpPr txBox="1"/>
      </xdr:nvSpPr>
      <xdr:spPr>
        <a:xfrm>
          <a:off x="10515600" y="1444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19807</xdr:rowOff>
    </xdr:from>
    <xdr:to>
      <xdr:col>50</xdr:col>
      <xdr:colOff>165100</xdr:colOff>
      <xdr:row>85</xdr:row>
      <xdr:rowOff>121407</xdr:rowOff>
    </xdr:to>
    <xdr:sp macro="" textlink="">
      <xdr:nvSpPr>
        <xdr:cNvPr id="356" name="楕円 355"/>
        <xdr:cNvSpPr/>
      </xdr:nvSpPr>
      <xdr:spPr>
        <a:xfrm>
          <a:off x="9588500" y="145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68001</xdr:rowOff>
    </xdr:from>
    <xdr:to>
      <xdr:col>55</xdr:col>
      <xdr:colOff>0</xdr:colOff>
      <xdr:row>85</xdr:row>
      <xdr:rowOff>70607</xdr:rowOff>
    </xdr:to>
    <xdr:cxnSp macro="">
      <xdr:nvCxnSpPr>
        <xdr:cNvPr id="357" name="直線コネクタ 356"/>
        <xdr:cNvCxnSpPr/>
      </xdr:nvCxnSpPr>
      <xdr:spPr>
        <a:xfrm flipV="1">
          <a:off x="9639300" y="14641251"/>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24150</xdr:rowOff>
    </xdr:from>
    <xdr:to>
      <xdr:col>46</xdr:col>
      <xdr:colOff>38100</xdr:colOff>
      <xdr:row>85</xdr:row>
      <xdr:rowOff>125750</xdr:rowOff>
    </xdr:to>
    <xdr:sp macro="" textlink="">
      <xdr:nvSpPr>
        <xdr:cNvPr id="358" name="楕円 357"/>
        <xdr:cNvSpPr/>
      </xdr:nvSpPr>
      <xdr:spPr>
        <a:xfrm>
          <a:off x="8699500" y="145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70607</xdr:rowOff>
    </xdr:from>
    <xdr:to>
      <xdr:col>50</xdr:col>
      <xdr:colOff>114300</xdr:colOff>
      <xdr:row>85</xdr:row>
      <xdr:rowOff>74950</xdr:rowOff>
    </xdr:to>
    <xdr:cxnSp macro="">
      <xdr:nvCxnSpPr>
        <xdr:cNvPr id="359" name="直線コネクタ 358"/>
        <xdr:cNvCxnSpPr/>
      </xdr:nvCxnSpPr>
      <xdr:spPr>
        <a:xfrm flipV="1">
          <a:off x="8750300" y="146438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27397</xdr:rowOff>
    </xdr:from>
    <xdr:to>
      <xdr:col>41</xdr:col>
      <xdr:colOff>101600</xdr:colOff>
      <xdr:row>85</xdr:row>
      <xdr:rowOff>128997</xdr:rowOff>
    </xdr:to>
    <xdr:sp macro="" textlink="">
      <xdr:nvSpPr>
        <xdr:cNvPr id="360" name="楕円 359"/>
        <xdr:cNvSpPr/>
      </xdr:nvSpPr>
      <xdr:spPr>
        <a:xfrm>
          <a:off x="7810500" y="146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74950</xdr:rowOff>
    </xdr:from>
    <xdr:to>
      <xdr:col>45</xdr:col>
      <xdr:colOff>177800</xdr:colOff>
      <xdr:row>85</xdr:row>
      <xdr:rowOff>78197</xdr:rowOff>
    </xdr:to>
    <xdr:cxnSp macro="">
      <xdr:nvCxnSpPr>
        <xdr:cNvPr id="361" name="直線コネクタ 360"/>
        <xdr:cNvCxnSpPr/>
      </xdr:nvCxnSpPr>
      <xdr:spPr>
        <a:xfrm flipV="1">
          <a:off x="7861300" y="14648200"/>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29408</xdr:rowOff>
    </xdr:from>
    <xdr:to>
      <xdr:col>36</xdr:col>
      <xdr:colOff>165100</xdr:colOff>
      <xdr:row>85</xdr:row>
      <xdr:rowOff>131008</xdr:rowOff>
    </xdr:to>
    <xdr:sp macro="" textlink="">
      <xdr:nvSpPr>
        <xdr:cNvPr id="362" name="楕円 361"/>
        <xdr:cNvSpPr/>
      </xdr:nvSpPr>
      <xdr:spPr>
        <a:xfrm>
          <a:off x="6921500" y="1460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78197</xdr:rowOff>
    </xdr:from>
    <xdr:to>
      <xdr:col>41</xdr:col>
      <xdr:colOff>50800</xdr:colOff>
      <xdr:row>85</xdr:row>
      <xdr:rowOff>80208</xdr:rowOff>
    </xdr:to>
    <xdr:cxnSp macro="">
      <xdr:nvCxnSpPr>
        <xdr:cNvPr id="363" name="直線コネクタ 362"/>
        <xdr:cNvCxnSpPr/>
      </xdr:nvCxnSpPr>
      <xdr:spPr>
        <a:xfrm flipV="1">
          <a:off x="6972300" y="146514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137934</xdr:rowOff>
    </xdr:from>
    <xdr:ext cx="469744" cy="259045"/>
    <xdr:sp macro="" textlink="">
      <xdr:nvSpPr>
        <xdr:cNvPr id="368" name="n_1mainValue【公営住宅】&#10;一人当たり面積"/>
        <xdr:cNvSpPr txBox="1"/>
      </xdr:nvSpPr>
      <xdr:spPr>
        <a:xfrm>
          <a:off x="9391727" y="143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142277</xdr:rowOff>
    </xdr:from>
    <xdr:ext cx="469744" cy="259045"/>
    <xdr:sp macro="" textlink="">
      <xdr:nvSpPr>
        <xdr:cNvPr id="369" name="n_2mainValue【公営住宅】&#10;一人当たり面積"/>
        <xdr:cNvSpPr txBox="1"/>
      </xdr:nvSpPr>
      <xdr:spPr>
        <a:xfrm>
          <a:off x="8515427" y="143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145524</xdr:rowOff>
    </xdr:from>
    <xdr:ext cx="469744" cy="259045"/>
    <xdr:sp macro="" textlink="">
      <xdr:nvSpPr>
        <xdr:cNvPr id="370" name="n_3mainValue【公営住宅】&#10;一人当たり面積"/>
        <xdr:cNvSpPr txBox="1"/>
      </xdr:nvSpPr>
      <xdr:spPr>
        <a:xfrm>
          <a:off x="7626427" y="143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147535</xdr:rowOff>
    </xdr:from>
    <xdr:ext cx="469744" cy="259045"/>
    <xdr:sp macro="" textlink="">
      <xdr:nvSpPr>
        <xdr:cNvPr id="371" name="n_4mainValue【公営住宅】&#10;一人当たり面積"/>
        <xdr:cNvSpPr txBox="1"/>
      </xdr:nvSpPr>
      <xdr:spPr>
        <a:xfrm>
          <a:off x="6737427" y="1437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160927</xdr:rowOff>
    </xdr:from>
    <xdr:to>
      <xdr:col>24</xdr:col>
      <xdr:colOff>114300</xdr:colOff>
      <xdr:row>100</xdr:row>
      <xdr:rowOff>91077</xdr:rowOff>
    </xdr:to>
    <xdr:sp macro="" textlink="">
      <xdr:nvSpPr>
        <xdr:cNvPr id="413" name="楕円 412"/>
        <xdr:cNvSpPr/>
      </xdr:nvSpPr>
      <xdr:spPr>
        <a:xfrm>
          <a:off x="45847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92727</xdr:rowOff>
    </xdr:from>
    <xdr:ext cx="340478" cy="259045"/>
    <xdr:sp macro="" textlink="">
      <xdr:nvSpPr>
        <xdr:cNvPr id="414" name="【港湾・漁港】&#10;有形固定資産減価償却率該当値テキスト"/>
        <xdr:cNvSpPr txBox="1"/>
      </xdr:nvSpPr>
      <xdr:spPr>
        <a:xfrm>
          <a:off x="4673600" y="17066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134801</xdr:rowOff>
    </xdr:from>
    <xdr:to>
      <xdr:col>20</xdr:col>
      <xdr:colOff>38100</xdr:colOff>
      <xdr:row>100</xdr:row>
      <xdr:rowOff>64951</xdr:rowOff>
    </xdr:to>
    <xdr:sp macro="" textlink="">
      <xdr:nvSpPr>
        <xdr:cNvPr id="415" name="楕円 414"/>
        <xdr:cNvSpPr/>
      </xdr:nvSpPr>
      <xdr:spPr>
        <a:xfrm>
          <a:off x="3746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14151</xdr:rowOff>
    </xdr:from>
    <xdr:to>
      <xdr:col>24</xdr:col>
      <xdr:colOff>63500</xdr:colOff>
      <xdr:row>100</xdr:row>
      <xdr:rowOff>40277</xdr:rowOff>
    </xdr:to>
    <xdr:cxnSp macro="">
      <xdr:nvCxnSpPr>
        <xdr:cNvPr id="416" name="直線コネクタ 415"/>
        <xdr:cNvCxnSpPr/>
      </xdr:nvCxnSpPr>
      <xdr:spPr>
        <a:xfrm>
          <a:off x="3797300" y="171591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103777</xdr:rowOff>
    </xdr:from>
    <xdr:to>
      <xdr:col>15</xdr:col>
      <xdr:colOff>101600</xdr:colOff>
      <xdr:row>100</xdr:row>
      <xdr:rowOff>33927</xdr:rowOff>
    </xdr:to>
    <xdr:sp macro="" textlink="">
      <xdr:nvSpPr>
        <xdr:cNvPr id="417" name="楕円 416"/>
        <xdr:cNvSpPr/>
      </xdr:nvSpPr>
      <xdr:spPr>
        <a:xfrm>
          <a:off x="2857500" y="170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154577</xdr:rowOff>
    </xdr:from>
    <xdr:to>
      <xdr:col>19</xdr:col>
      <xdr:colOff>177800</xdr:colOff>
      <xdr:row>100</xdr:row>
      <xdr:rowOff>14151</xdr:rowOff>
    </xdr:to>
    <xdr:cxnSp macro="">
      <xdr:nvCxnSpPr>
        <xdr:cNvPr id="418" name="直線コネクタ 417"/>
        <xdr:cNvCxnSpPr/>
      </xdr:nvCxnSpPr>
      <xdr:spPr>
        <a:xfrm>
          <a:off x="2908300" y="171281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19" name="楕円 418"/>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154577</xdr:rowOff>
    </xdr:from>
    <xdr:to>
      <xdr:col>15</xdr:col>
      <xdr:colOff>50800</xdr:colOff>
      <xdr:row>109</xdr:row>
      <xdr:rowOff>35379</xdr:rowOff>
    </xdr:to>
    <xdr:cxnSp macro="">
      <xdr:nvCxnSpPr>
        <xdr:cNvPr id="420" name="直線コネクタ 419"/>
        <xdr:cNvCxnSpPr/>
      </xdr:nvCxnSpPr>
      <xdr:spPr>
        <a:xfrm flipV="1">
          <a:off x="2019300" y="17128127"/>
          <a:ext cx="889000" cy="159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1" name="n_1aveValue【港湾・漁港】&#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2" name="n_2aveValue【港湾・漁港】&#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3"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4"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81478</xdr:rowOff>
    </xdr:from>
    <xdr:ext cx="340478" cy="259045"/>
    <xdr:sp macro="" textlink="">
      <xdr:nvSpPr>
        <xdr:cNvPr id="425" name="n_1mainValue【港湾・漁港】&#10;有形固定資産減価償却率"/>
        <xdr:cNvSpPr txBox="1"/>
      </xdr:nvSpPr>
      <xdr:spPr>
        <a:xfrm>
          <a:off x="36143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50454</xdr:rowOff>
    </xdr:from>
    <xdr:ext cx="340478" cy="259045"/>
    <xdr:sp macro="" textlink="">
      <xdr:nvSpPr>
        <xdr:cNvPr id="426" name="n_2mainValue【港湾・漁港】&#10;有形固定資産減価償却率"/>
        <xdr:cNvSpPr txBox="1"/>
      </xdr:nvSpPr>
      <xdr:spPr>
        <a:xfrm>
          <a:off x="2738061" y="1685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27" name="n_3mainValue【港湾・漁港】&#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1" name="テキスト ボックス 44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3" name="テキスト ボックス 44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5" name="テキスト ボックス 44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7" name="テキスト ボックス 44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49" name="直線コネクタ 448"/>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0"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1" name="直線コネクタ 450"/>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2"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3" name="直線コネクタ 452"/>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4"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5" name="フローチャート: 判断 454"/>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6" name="フローチャート: 判断 455"/>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57" name="フローチャート: 判断 456"/>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58" name="フローチャート: 判断 457"/>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59" name="フローチャート: 判断 458"/>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14412</xdr:rowOff>
    </xdr:from>
    <xdr:to>
      <xdr:col>55</xdr:col>
      <xdr:colOff>50800</xdr:colOff>
      <xdr:row>108</xdr:row>
      <xdr:rowOff>116012</xdr:rowOff>
    </xdr:to>
    <xdr:sp macro="" textlink="">
      <xdr:nvSpPr>
        <xdr:cNvPr id="465" name="楕円 464"/>
        <xdr:cNvSpPr/>
      </xdr:nvSpPr>
      <xdr:spPr>
        <a:xfrm>
          <a:off x="10426700" y="185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100789</xdr:rowOff>
    </xdr:from>
    <xdr:ext cx="534377" cy="259045"/>
    <xdr:sp macro="" textlink="">
      <xdr:nvSpPr>
        <xdr:cNvPr id="466" name="【港湾・漁港】&#10;一人当たり有形固定資産（償却資産）額該当値テキスト"/>
        <xdr:cNvSpPr txBox="1"/>
      </xdr:nvSpPr>
      <xdr:spPr>
        <a:xfrm>
          <a:off x="10515600" y="1844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15289</xdr:rowOff>
    </xdr:from>
    <xdr:to>
      <xdr:col>50</xdr:col>
      <xdr:colOff>165100</xdr:colOff>
      <xdr:row>108</xdr:row>
      <xdr:rowOff>116889</xdr:rowOff>
    </xdr:to>
    <xdr:sp macro="" textlink="">
      <xdr:nvSpPr>
        <xdr:cNvPr id="467" name="楕円 466"/>
        <xdr:cNvSpPr/>
      </xdr:nvSpPr>
      <xdr:spPr>
        <a:xfrm>
          <a:off x="9588500" y="185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65212</xdr:rowOff>
    </xdr:from>
    <xdr:to>
      <xdr:col>55</xdr:col>
      <xdr:colOff>0</xdr:colOff>
      <xdr:row>108</xdr:row>
      <xdr:rowOff>66089</xdr:rowOff>
    </xdr:to>
    <xdr:cxnSp macro="">
      <xdr:nvCxnSpPr>
        <xdr:cNvPr id="468" name="直線コネクタ 467"/>
        <xdr:cNvCxnSpPr/>
      </xdr:nvCxnSpPr>
      <xdr:spPr>
        <a:xfrm flipV="1">
          <a:off x="9639300" y="18581812"/>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15461</xdr:rowOff>
    </xdr:from>
    <xdr:to>
      <xdr:col>46</xdr:col>
      <xdr:colOff>38100</xdr:colOff>
      <xdr:row>108</xdr:row>
      <xdr:rowOff>117061</xdr:rowOff>
    </xdr:to>
    <xdr:sp macro="" textlink="">
      <xdr:nvSpPr>
        <xdr:cNvPr id="469" name="楕円 468"/>
        <xdr:cNvSpPr/>
      </xdr:nvSpPr>
      <xdr:spPr>
        <a:xfrm>
          <a:off x="8699500" y="185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66089</xdr:rowOff>
    </xdr:from>
    <xdr:to>
      <xdr:col>50</xdr:col>
      <xdr:colOff>114300</xdr:colOff>
      <xdr:row>108</xdr:row>
      <xdr:rowOff>66261</xdr:rowOff>
    </xdr:to>
    <xdr:cxnSp macro="">
      <xdr:nvCxnSpPr>
        <xdr:cNvPr id="470" name="直線コネクタ 469"/>
        <xdr:cNvCxnSpPr/>
      </xdr:nvCxnSpPr>
      <xdr:spPr>
        <a:xfrm flipV="1">
          <a:off x="8750300" y="18582689"/>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25178</xdr:rowOff>
    </xdr:from>
    <xdr:to>
      <xdr:col>41</xdr:col>
      <xdr:colOff>101600</xdr:colOff>
      <xdr:row>108</xdr:row>
      <xdr:rowOff>126778</xdr:rowOff>
    </xdr:to>
    <xdr:sp macro="" textlink="">
      <xdr:nvSpPr>
        <xdr:cNvPr id="471" name="楕円 470"/>
        <xdr:cNvSpPr/>
      </xdr:nvSpPr>
      <xdr:spPr>
        <a:xfrm>
          <a:off x="7810500" y="185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66261</xdr:rowOff>
    </xdr:from>
    <xdr:to>
      <xdr:col>45</xdr:col>
      <xdr:colOff>177800</xdr:colOff>
      <xdr:row>108</xdr:row>
      <xdr:rowOff>75978</xdr:rowOff>
    </xdr:to>
    <xdr:cxnSp macro="">
      <xdr:nvCxnSpPr>
        <xdr:cNvPr id="472" name="直線コネクタ 471"/>
        <xdr:cNvCxnSpPr/>
      </xdr:nvCxnSpPr>
      <xdr:spPr>
        <a:xfrm flipV="1">
          <a:off x="7861300" y="18582861"/>
          <a:ext cx="8890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3"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4"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75"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76"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108016</xdr:rowOff>
    </xdr:from>
    <xdr:ext cx="534377" cy="259045"/>
    <xdr:sp macro="" textlink="">
      <xdr:nvSpPr>
        <xdr:cNvPr id="477" name="n_1mainValue【港湾・漁港】&#10;一人当たり有形固定資産（償却資産）額"/>
        <xdr:cNvSpPr txBox="1"/>
      </xdr:nvSpPr>
      <xdr:spPr>
        <a:xfrm>
          <a:off x="9359411" y="18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108188</xdr:rowOff>
    </xdr:from>
    <xdr:ext cx="534377" cy="259045"/>
    <xdr:sp macro="" textlink="">
      <xdr:nvSpPr>
        <xdr:cNvPr id="478" name="n_2mainValue【港湾・漁港】&#10;一人当たり有形固定資産（償却資産）額"/>
        <xdr:cNvSpPr txBox="1"/>
      </xdr:nvSpPr>
      <xdr:spPr>
        <a:xfrm>
          <a:off x="8483111" y="186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117905</xdr:rowOff>
    </xdr:from>
    <xdr:ext cx="378565" cy="259045"/>
    <xdr:sp macro="" textlink="">
      <xdr:nvSpPr>
        <xdr:cNvPr id="479" name="n_3mainValue【港湾・漁港】&#10;一人当たり有形固定資産（償却資産）額"/>
        <xdr:cNvSpPr txBox="1"/>
      </xdr:nvSpPr>
      <xdr:spPr>
        <a:xfrm>
          <a:off x="7672017" y="1863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0" name="正方形/長方形 4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1" name="正方形/長方形 4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2" name="正方形/長方形 4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3" name="正方形/長方形 4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4" name="正方形/長方形 4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5" name="正方形/長方形 4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6" name="正方形/長方形 4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8" name="テキスト ボックス 4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9" name="直線コネクタ 4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0" name="テキスト ボックス 48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1" name="直線コネクタ 4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2" name="テキスト ボックス 49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3" name="直線コネクタ 4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4" name="テキスト ボックス 4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5" name="直線コネクタ 4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6" name="テキスト ボックス 4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7" name="直線コネクタ 4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8" name="テキスト ボックス 4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9" name="直線コネクタ 4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0" name="テキスト ボックス 4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2" name="テキスト ボックス 50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04" name="直線コネクタ 503"/>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6" name="直線コネクタ 50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07"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08" name="直線コネクタ 507"/>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09"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0" name="フローチャート: 判断 50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1" name="フローチャート: 判断 51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2" name="フローチャート: 判断 51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3" name="フローチャート: 判断 51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14" name="フローチャート: 判断 513"/>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5" name="テキスト ボックス 5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6" name="テキスト ボックス 5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7" name="テキスト ボックス 5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8" name="テキスト ボックス 5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9" name="テキスト ボックス 5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520" name="楕円 519"/>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521" name="【認定こども園・幼稚園・保育所】&#10;有形固定資産減価償却率該当値テキスト"/>
        <xdr:cNvSpPr txBox="1"/>
      </xdr:nvSpPr>
      <xdr:spPr>
        <a:xfrm>
          <a:off x="16357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522" name="楕円 521"/>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62865</xdr:rowOff>
    </xdr:from>
    <xdr:to>
      <xdr:col>85</xdr:col>
      <xdr:colOff>127000</xdr:colOff>
      <xdr:row>38</xdr:row>
      <xdr:rowOff>89535</xdr:rowOff>
    </xdr:to>
    <xdr:cxnSp macro="">
      <xdr:nvCxnSpPr>
        <xdr:cNvPr id="523" name="直線コネクタ 522"/>
        <xdr:cNvCxnSpPr/>
      </xdr:nvCxnSpPr>
      <xdr:spPr>
        <a:xfrm>
          <a:off x="15481300" y="65779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524" name="楕円 523"/>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62865</xdr:rowOff>
    </xdr:from>
    <xdr:to>
      <xdr:col>81</xdr:col>
      <xdr:colOff>50800</xdr:colOff>
      <xdr:row>38</xdr:row>
      <xdr:rowOff>68580</xdr:rowOff>
    </xdr:to>
    <xdr:cxnSp macro="">
      <xdr:nvCxnSpPr>
        <xdr:cNvPr id="525" name="直線コネクタ 524"/>
        <xdr:cNvCxnSpPr/>
      </xdr:nvCxnSpPr>
      <xdr:spPr>
        <a:xfrm flipV="1">
          <a:off x="14592300" y="6577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147320</xdr:rowOff>
    </xdr:from>
    <xdr:to>
      <xdr:col>72</xdr:col>
      <xdr:colOff>38100</xdr:colOff>
      <xdr:row>39</xdr:row>
      <xdr:rowOff>77470</xdr:rowOff>
    </xdr:to>
    <xdr:sp macro="" textlink="">
      <xdr:nvSpPr>
        <xdr:cNvPr id="526" name="楕円 525"/>
        <xdr:cNvSpPr/>
      </xdr:nvSpPr>
      <xdr:spPr>
        <a:xfrm>
          <a:off x="1365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68580</xdr:rowOff>
    </xdr:from>
    <xdr:to>
      <xdr:col>76</xdr:col>
      <xdr:colOff>114300</xdr:colOff>
      <xdr:row>39</xdr:row>
      <xdr:rowOff>26670</xdr:rowOff>
    </xdr:to>
    <xdr:cxnSp macro="">
      <xdr:nvCxnSpPr>
        <xdr:cNvPr id="527" name="直線コネクタ 526"/>
        <xdr:cNvCxnSpPr/>
      </xdr:nvCxnSpPr>
      <xdr:spPr>
        <a:xfrm flipV="1">
          <a:off x="13703300" y="6583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111125</xdr:rowOff>
    </xdr:from>
    <xdr:to>
      <xdr:col>67</xdr:col>
      <xdr:colOff>101600</xdr:colOff>
      <xdr:row>39</xdr:row>
      <xdr:rowOff>41275</xdr:rowOff>
    </xdr:to>
    <xdr:sp macro="" textlink="">
      <xdr:nvSpPr>
        <xdr:cNvPr id="528" name="楕円 527"/>
        <xdr:cNvSpPr/>
      </xdr:nvSpPr>
      <xdr:spPr>
        <a:xfrm>
          <a:off x="12763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161925</xdr:rowOff>
    </xdr:from>
    <xdr:to>
      <xdr:col>71</xdr:col>
      <xdr:colOff>177800</xdr:colOff>
      <xdr:row>39</xdr:row>
      <xdr:rowOff>26670</xdr:rowOff>
    </xdr:to>
    <xdr:cxnSp macro="">
      <xdr:nvCxnSpPr>
        <xdr:cNvPr id="529" name="直線コネクタ 528"/>
        <xdr:cNvCxnSpPr/>
      </xdr:nvCxnSpPr>
      <xdr:spPr>
        <a:xfrm>
          <a:off x="12814300" y="6677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0"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1"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2"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3"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macro="" textlink="">
      <xdr:nvSpPr>
        <xdr:cNvPr id="534" name="n_1mainValue【認定こども園・幼稚園・保育所】&#10;有形固定資産減価償却率"/>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535" name="n_2mainValue【認定こども園・幼稚園・保育所】&#10;有形固定資産減価償却率"/>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68597</xdr:rowOff>
    </xdr:from>
    <xdr:ext cx="405111" cy="259045"/>
    <xdr:sp macro="" textlink="">
      <xdr:nvSpPr>
        <xdr:cNvPr id="536" name="n_3mainValue【認定こども園・幼稚園・保育所】&#10;有形固定資産減価償却率"/>
        <xdr:cNvSpPr txBox="1"/>
      </xdr:nvSpPr>
      <xdr:spPr>
        <a:xfrm>
          <a:off x="13500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32402</xdr:rowOff>
    </xdr:from>
    <xdr:ext cx="405111" cy="259045"/>
    <xdr:sp macro="" textlink="">
      <xdr:nvSpPr>
        <xdr:cNvPr id="537" name="n_4mainValue【認定こども園・幼稚園・保育所】&#10;有形固定資産減価償却率"/>
        <xdr:cNvSpPr txBox="1"/>
      </xdr:nvSpPr>
      <xdr:spPr>
        <a:xfrm>
          <a:off x="12611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8" name="正方形/長方形 5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9" name="正方形/長方形 5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0" name="正方形/長方形 5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1" name="正方形/長方形 5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2" name="正方形/長方形 5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3" name="正方形/長方形 5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4" name="正方形/長方形 5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5" name="正方形/長方形 5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6" name="テキスト ボックス 5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7" name="直線コネクタ 5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8" name="直線コネクタ 5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9" name="テキスト ボックス 5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0" name="直線コネクタ 5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1" name="テキスト ボックス 5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2" name="直線コネクタ 5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3" name="テキスト ボックス 5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4" name="直線コネクタ 5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5" name="テキスト ボックス 5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7" name="テキスト ボックス 5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59" name="直線コネクタ 558"/>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1" name="直線コネクタ 56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3" name="直線コネクタ 56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64"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65" name="フローチャート: 判断 564"/>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66" name="フローチャート: 判断 565"/>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67" name="フローチャート: 判断 566"/>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68" name="フローチャート: 判断 567"/>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69" name="フローチャート: 判断 568"/>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144272</xdr:rowOff>
    </xdr:from>
    <xdr:to>
      <xdr:col>116</xdr:col>
      <xdr:colOff>114300</xdr:colOff>
      <xdr:row>40</xdr:row>
      <xdr:rowOff>74422</xdr:rowOff>
    </xdr:to>
    <xdr:sp macro="" textlink="">
      <xdr:nvSpPr>
        <xdr:cNvPr id="575" name="楕円 574"/>
        <xdr:cNvSpPr/>
      </xdr:nvSpPr>
      <xdr:spPr>
        <a:xfrm>
          <a:off x="221107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122699</xdr:rowOff>
    </xdr:from>
    <xdr:ext cx="469744" cy="259045"/>
    <xdr:sp macro="" textlink="">
      <xdr:nvSpPr>
        <xdr:cNvPr id="576" name="【認定こども園・幼稚園・保育所】&#10;一人当たり面積該当値テキスト"/>
        <xdr:cNvSpPr txBox="1"/>
      </xdr:nvSpPr>
      <xdr:spPr>
        <a:xfrm>
          <a:off x="22199600"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577" name="楕円 576"/>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23622</xdr:rowOff>
    </xdr:from>
    <xdr:to>
      <xdr:col>116</xdr:col>
      <xdr:colOff>63500</xdr:colOff>
      <xdr:row>40</xdr:row>
      <xdr:rowOff>30480</xdr:rowOff>
    </xdr:to>
    <xdr:cxnSp macro="">
      <xdr:nvCxnSpPr>
        <xdr:cNvPr id="578" name="直線コネクタ 577"/>
        <xdr:cNvCxnSpPr/>
      </xdr:nvCxnSpPr>
      <xdr:spPr>
        <a:xfrm flipV="1">
          <a:off x="21323300" y="68816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139700</xdr:rowOff>
    </xdr:from>
    <xdr:to>
      <xdr:col>107</xdr:col>
      <xdr:colOff>101600</xdr:colOff>
      <xdr:row>40</xdr:row>
      <xdr:rowOff>69850</xdr:rowOff>
    </xdr:to>
    <xdr:sp macro="" textlink="">
      <xdr:nvSpPr>
        <xdr:cNvPr id="579" name="楕円 578"/>
        <xdr:cNvSpPr/>
      </xdr:nvSpPr>
      <xdr:spPr>
        <a:xfrm>
          <a:off x="2038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19050</xdr:rowOff>
    </xdr:from>
    <xdr:to>
      <xdr:col>111</xdr:col>
      <xdr:colOff>177800</xdr:colOff>
      <xdr:row>40</xdr:row>
      <xdr:rowOff>30480</xdr:rowOff>
    </xdr:to>
    <xdr:cxnSp macro="">
      <xdr:nvCxnSpPr>
        <xdr:cNvPr id="580" name="直線コネクタ 579"/>
        <xdr:cNvCxnSpPr/>
      </xdr:nvCxnSpPr>
      <xdr:spPr>
        <a:xfrm>
          <a:off x="20434300" y="6877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581" name="楕円 580"/>
        <xdr:cNvSpPr/>
      </xdr:nvSpPr>
      <xdr:spPr>
        <a:xfrm>
          <a:off x="19494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19050</xdr:rowOff>
    </xdr:from>
    <xdr:to>
      <xdr:col>107</xdr:col>
      <xdr:colOff>50800</xdr:colOff>
      <xdr:row>40</xdr:row>
      <xdr:rowOff>44196</xdr:rowOff>
    </xdr:to>
    <xdr:cxnSp macro="">
      <xdr:nvCxnSpPr>
        <xdr:cNvPr id="582" name="直線コネクタ 581"/>
        <xdr:cNvCxnSpPr/>
      </xdr:nvCxnSpPr>
      <xdr:spPr>
        <a:xfrm flipV="1">
          <a:off x="19545300" y="687705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169418</xdr:rowOff>
    </xdr:from>
    <xdr:to>
      <xdr:col>98</xdr:col>
      <xdr:colOff>38100</xdr:colOff>
      <xdr:row>40</xdr:row>
      <xdr:rowOff>99568</xdr:rowOff>
    </xdr:to>
    <xdr:sp macro="" textlink="">
      <xdr:nvSpPr>
        <xdr:cNvPr id="583" name="楕円 582"/>
        <xdr:cNvSpPr/>
      </xdr:nvSpPr>
      <xdr:spPr>
        <a:xfrm>
          <a:off x="18605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44196</xdr:rowOff>
    </xdr:from>
    <xdr:to>
      <xdr:col>102</xdr:col>
      <xdr:colOff>114300</xdr:colOff>
      <xdr:row>40</xdr:row>
      <xdr:rowOff>48768</xdr:rowOff>
    </xdr:to>
    <xdr:cxnSp macro="">
      <xdr:nvCxnSpPr>
        <xdr:cNvPr id="584" name="直線コネクタ 583"/>
        <xdr:cNvCxnSpPr/>
      </xdr:nvCxnSpPr>
      <xdr:spPr>
        <a:xfrm flipV="1">
          <a:off x="18656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85"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86"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87"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88"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589" name="n_1main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590" name="n_2mainValue【認定こども園・幼稚園・保育所】&#10;一人当たり面積"/>
        <xdr:cNvSpPr txBox="1"/>
      </xdr:nvSpPr>
      <xdr:spPr>
        <a:xfrm>
          <a:off x="20199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591" name="n_3mainValue【認定こども園・幼稚園・保育所】&#10;一人当たり面積"/>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90695</xdr:rowOff>
    </xdr:from>
    <xdr:ext cx="469744" cy="259045"/>
    <xdr:sp macro="" textlink="">
      <xdr:nvSpPr>
        <xdr:cNvPr id="592" name="n_4mainValue【認定こども園・幼稚園・保育所】&#10;一人当たり面積"/>
        <xdr:cNvSpPr txBox="1"/>
      </xdr:nvSpPr>
      <xdr:spPr>
        <a:xfrm>
          <a:off x="18421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4" name="直線コネクタ 6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5" name="テキスト ボックス 60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6" name="直線コネクタ 6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7" name="テキスト ボックス 6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8" name="直線コネクタ 6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9" name="テキスト ボックス 6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0" name="直線コネクタ 6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1" name="テキスト ボックス 6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2" name="直線コネクタ 6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3" name="テキスト ボックス 61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5" name="テキスト ボックス 61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17" name="直線コネクタ 616"/>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18"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19" name="直線コネクタ 618"/>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0"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1" name="直線コネクタ 620"/>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22"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3" name="フローチャート: 判断 622"/>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24" name="フローチャート: 判断 623"/>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25" name="フローチャート: 判断 624"/>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26" name="フローチャート: 判断 625"/>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27" name="フローチャート: 判断 626"/>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57785</xdr:rowOff>
    </xdr:from>
    <xdr:to>
      <xdr:col>85</xdr:col>
      <xdr:colOff>177800</xdr:colOff>
      <xdr:row>59</xdr:row>
      <xdr:rowOff>159385</xdr:rowOff>
    </xdr:to>
    <xdr:sp macro="" textlink="">
      <xdr:nvSpPr>
        <xdr:cNvPr id="633" name="楕円 632"/>
        <xdr:cNvSpPr/>
      </xdr:nvSpPr>
      <xdr:spPr>
        <a:xfrm>
          <a:off x="16268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80662</xdr:rowOff>
    </xdr:from>
    <xdr:ext cx="405111" cy="259045"/>
    <xdr:sp macro="" textlink="">
      <xdr:nvSpPr>
        <xdr:cNvPr id="634" name="【学校施設】&#10;有形固定資産減価償却率該当値テキスト"/>
        <xdr:cNvSpPr txBox="1"/>
      </xdr:nvSpPr>
      <xdr:spPr>
        <a:xfrm>
          <a:off x="163576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635" name="楕円 634"/>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108585</xdr:rowOff>
    </xdr:to>
    <xdr:cxnSp macro="">
      <xdr:nvCxnSpPr>
        <xdr:cNvPr id="636" name="直線コネクタ 635"/>
        <xdr:cNvCxnSpPr/>
      </xdr:nvCxnSpPr>
      <xdr:spPr>
        <a:xfrm>
          <a:off x="15481300" y="101841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37" name="楕円 636"/>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68580</xdr:rowOff>
    </xdr:to>
    <xdr:cxnSp macro="">
      <xdr:nvCxnSpPr>
        <xdr:cNvPr id="638" name="直線コネクタ 637"/>
        <xdr:cNvCxnSpPr/>
      </xdr:nvCxnSpPr>
      <xdr:spPr>
        <a:xfrm>
          <a:off x="14592300" y="10149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128270</xdr:rowOff>
    </xdr:from>
    <xdr:to>
      <xdr:col>72</xdr:col>
      <xdr:colOff>38100</xdr:colOff>
      <xdr:row>59</xdr:row>
      <xdr:rowOff>58420</xdr:rowOff>
    </xdr:to>
    <xdr:sp macro="" textlink="">
      <xdr:nvSpPr>
        <xdr:cNvPr id="639" name="楕円 638"/>
        <xdr:cNvSpPr/>
      </xdr:nvSpPr>
      <xdr:spPr>
        <a:xfrm>
          <a:off x="13652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xdr:rowOff>
    </xdr:from>
    <xdr:to>
      <xdr:col>76</xdr:col>
      <xdr:colOff>114300</xdr:colOff>
      <xdr:row>59</xdr:row>
      <xdr:rowOff>34290</xdr:rowOff>
    </xdr:to>
    <xdr:cxnSp macro="">
      <xdr:nvCxnSpPr>
        <xdr:cNvPr id="640" name="直線コネクタ 639"/>
        <xdr:cNvCxnSpPr/>
      </xdr:nvCxnSpPr>
      <xdr:spPr>
        <a:xfrm>
          <a:off x="13703300" y="10123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118745</xdr:rowOff>
    </xdr:from>
    <xdr:to>
      <xdr:col>67</xdr:col>
      <xdr:colOff>101600</xdr:colOff>
      <xdr:row>59</xdr:row>
      <xdr:rowOff>48895</xdr:rowOff>
    </xdr:to>
    <xdr:sp macro="" textlink="">
      <xdr:nvSpPr>
        <xdr:cNvPr id="641" name="楕円 640"/>
        <xdr:cNvSpPr/>
      </xdr:nvSpPr>
      <xdr:spPr>
        <a:xfrm>
          <a:off x="12763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169545</xdr:rowOff>
    </xdr:from>
    <xdr:to>
      <xdr:col>71</xdr:col>
      <xdr:colOff>177800</xdr:colOff>
      <xdr:row>59</xdr:row>
      <xdr:rowOff>7620</xdr:rowOff>
    </xdr:to>
    <xdr:cxnSp macro="">
      <xdr:nvCxnSpPr>
        <xdr:cNvPr id="642" name="直線コネクタ 641"/>
        <xdr:cNvCxnSpPr/>
      </xdr:nvCxnSpPr>
      <xdr:spPr>
        <a:xfrm>
          <a:off x="12814300" y="10113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43"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44"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45"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46"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647" name="n_1main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48" name="n_2main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74947</xdr:rowOff>
    </xdr:from>
    <xdr:ext cx="405111" cy="259045"/>
    <xdr:sp macro="" textlink="">
      <xdr:nvSpPr>
        <xdr:cNvPr id="649" name="n_3mainValue【学校施設】&#10;有形固定資産減価償却率"/>
        <xdr:cNvSpPr txBox="1"/>
      </xdr:nvSpPr>
      <xdr:spPr>
        <a:xfrm>
          <a:off x="13500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65422</xdr:rowOff>
    </xdr:from>
    <xdr:ext cx="405111" cy="259045"/>
    <xdr:sp macro="" textlink="">
      <xdr:nvSpPr>
        <xdr:cNvPr id="650" name="n_4mainValue【学校施設】&#10;有形固定資産減価償却率"/>
        <xdr:cNvSpPr txBox="1"/>
      </xdr:nvSpPr>
      <xdr:spPr>
        <a:xfrm>
          <a:off x="12611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1" name="直線コネクタ 6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2" name="テキスト ボックス 6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3" name="直線コネクタ 6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4" name="テキスト ボックス 6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7" name="直線コネクタ 6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8" name="テキスト ボックス 6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9" name="直線コネクタ 6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0" name="テキスト ボックス 6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2" name="テキスト ボックス 6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74" name="直線コネクタ 673"/>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75"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76" name="直線コネクタ 675"/>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77"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78" name="直線コネクタ 677"/>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79"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0" name="フローチャート: 判断 679"/>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1" name="フローチャート: 判断 680"/>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2" name="フローチャート: 判断 681"/>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3" name="フローチャート: 判断 682"/>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84" name="フローチャート: 判断 683"/>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97409</xdr:rowOff>
    </xdr:from>
    <xdr:to>
      <xdr:col>116</xdr:col>
      <xdr:colOff>114300</xdr:colOff>
      <xdr:row>62</xdr:row>
      <xdr:rowOff>27559</xdr:rowOff>
    </xdr:to>
    <xdr:sp macro="" textlink="">
      <xdr:nvSpPr>
        <xdr:cNvPr id="690" name="楕円 689"/>
        <xdr:cNvSpPr/>
      </xdr:nvSpPr>
      <xdr:spPr>
        <a:xfrm>
          <a:off x="22110700" y="10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120286</xdr:rowOff>
    </xdr:from>
    <xdr:ext cx="469744" cy="259045"/>
    <xdr:sp macro="" textlink="">
      <xdr:nvSpPr>
        <xdr:cNvPr id="691" name="【学校施設】&#10;一人当たり面積該当値テキスト"/>
        <xdr:cNvSpPr txBox="1"/>
      </xdr:nvSpPr>
      <xdr:spPr>
        <a:xfrm>
          <a:off x="22199600" y="104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105791</xdr:rowOff>
    </xdr:from>
    <xdr:to>
      <xdr:col>112</xdr:col>
      <xdr:colOff>38100</xdr:colOff>
      <xdr:row>62</xdr:row>
      <xdr:rowOff>35941</xdr:rowOff>
    </xdr:to>
    <xdr:sp macro="" textlink="">
      <xdr:nvSpPr>
        <xdr:cNvPr id="692" name="楕円 691"/>
        <xdr:cNvSpPr/>
      </xdr:nvSpPr>
      <xdr:spPr>
        <a:xfrm>
          <a:off x="212725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148209</xdr:rowOff>
    </xdr:from>
    <xdr:to>
      <xdr:col>116</xdr:col>
      <xdr:colOff>63500</xdr:colOff>
      <xdr:row>61</xdr:row>
      <xdr:rowOff>156591</xdr:rowOff>
    </xdr:to>
    <xdr:cxnSp macro="">
      <xdr:nvCxnSpPr>
        <xdr:cNvPr id="693" name="直線コネクタ 692"/>
        <xdr:cNvCxnSpPr/>
      </xdr:nvCxnSpPr>
      <xdr:spPr>
        <a:xfrm flipV="1">
          <a:off x="21323300" y="1060665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113220</xdr:rowOff>
    </xdr:from>
    <xdr:to>
      <xdr:col>107</xdr:col>
      <xdr:colOff>101600</xdr:colOff>
      <xdr:row>62</xdr:row>
      <xdr:rowOff>43370</xdr:rowOff>
    </xdr:to>
    <xdr:sp macro="" textlink="">
      <xdr:nvSpPr>
        <xdr:cNvPr id="694" name="楕円 693"/>
        <xdr:cNvSpPr/>
      </xdr:nvSpPr>
      <xdr:spPr>
        <a:xfrm>
          <a:off x="20383500" y="105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156591</xdr:rowOff>
    </xdr:from>
    <xdr:to>
      <xdr:col>111</xdr:col>
      <xdr:colOff>177800</xdr:colOff>
      <xdr:row>61</xdr:row>
      <xdr:rowOff>164020</xdr:rowOff>
    </xdr:to>
    <xdr:cxnSp macro="">
      <xdr:nvCxnSpPr>
        <xdr:cNvPr id="695" name="直線コネクタ 694"/>
        <xdr:cNvCxnSpPr/>
      </xdr:nvCxnSpPr>
      <xdr:spPr>
        <a:xfrm flipV="1">
          <a:off x="20434300" y="10615041"/>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122936</xdr:rowOff>
    </xdr:from>
    <xdr:to>
      <xdr:col>102</xdr:col>
      <xdr:colOff>165100</xdr:colOff>
      <xdr:row>62</xdr:row>
      <xdr:rowOff>53086</xdr:rowOff>
    </xdr:to>
    <xdr:sp macro="" textlink="">
      <xdr:nvSpPr>
        <xdr:cNvPr id="696" name="楕円 695"/>
        <xdr:cNvSpPr/>
      </xdr:nvSpPr>
      <xdr:spPr>
        <a:xfrm>
          <a:off x="19494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164020</xdr:rowOff>
    </xdr:from>
    <xdr:to>
      <xdr:col>107</xdr:col>
      <xdr:colOff>50800</xdr:colOff>
      <xdr:row>62</xdr:row>
      <xdr:rowOff>2286</xdr:rowOff>
    </xdr:to>
    <xdr:cxnSp macro="">
      <xdr:nvCxnSpPr>
        <xdr:cNvPr id="697" name="直線コネクタ 696"/>
        <xdr:cNvCxnSpPr/>
      </xdr:nvCxnSpPr>
      <xdr:spPr>
        <a:xfrm flipV="1">
          <a:off x="19545300" y="1062247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127889</xdr:rowOff>
    </xdr:from>
    <xdr:to>
      <xdr:col>98</xdr:col>
      <xdr:colOff>38100</xdr:colOff>
      <xdr:row>62</xdr:row>
      <xdr:rowOff>58039</xdr:rowOff>
    </xdr:to>
    <xdr:sp macro="" textlink="">
      <xdr:nvSpPr>
        <xdr:cNvPr id="698" name="楕円 697"/>
        <xdr:cNvSpPr/>
      </xdr:nvSpPr>
      <xdr:spPr>
        <a:xfrm>
          <a:off x="18605500" y="105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xdr:rowOff>
    </xdr:from>
    <xdr:to>
      <xdr:col>102</xdr:col>
      <xdr:colOff>114300</xdr:colOff>
      <xdr:row>62</xdr:row>
      <xdr:rowOff>7239</xdr:rowOff>
    </xdr:to>
    <xdr:cxnSp macro="">
      <xdr:nvCxnSpPr>
        <xdr:cNvPr id="699" name="直線コネクタ 698"/>
        <xdr:cNvCxnSpPr/>
      </xdr:nvCxnSpPr>
      <xdr:spPr>
        <a:xfrm flipV="1">
          <a:off x="18656300" y="1063218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0"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1"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702"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03"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52468</xdr:rowOff>
    </xdr:from>
    <xdr:ext cx="469744" cy="259045"/>
    <xdr:sp macro="" textlink="">
      <xdr:nvSpPr>
        <xdr:cNvPr id="704" name="n_1mainValue【学校施設】&#10;一人当たり面積"/>
        <xdr:cNvSpPr txBox="1"/>
      </xdr:nvSpPr>
      <xdr:spPr>
        <a:xfrm>
          <a:off x="21075727" y="103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34497</xdr:rowOff>
    </xdr:from>
    <xdr:ext cx="469744" cy="259045"/>
    <xdr:sp macro="" textlink="">
      <xdr:nvSpPr>
        <xdr:cNvPr id="705" name="n_2mainValue【学校施設】&#10;一人当たり面積"/>
        <xdr:cNvSpPr txBox="1"/>
      </xdr:nvSpPr>
      <xdr:spPr>
        <a:xfrm>
          <a:off x="20199427" y="1066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44213</xdr:rowOff>
    </xdr:from>
    <xdr:ext cx="469744" cy="259045"/>
    <xdr:sp macro="" textlink="">
      <xdr:nvSpPr>
        <xdr:cNvPr id="706" name="n_3mainValue【学校施設】&#10;一人当たり面積"/>
        <xdr:cNvSpPr txBox="1"/>
      </xdr:nvSpPr>
      <xdr:spPr>
        <a:xfrm>
          <a:off x="193104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49166</xdr:rowOff>
    </xdr:from>
    <xdr:ext cx="469744" cy="259045"/>
    <xdr:sp macro="" textlink="">
      <xdr:nvSpPr>
        <xdr:cNvPr id="707" name="n_4mainValue【学校施設】&#10;一人当たり面積"/>
        <xdr:cNvSpPr txBox="1"/>
      </xdr:nvSpPr>
      <xdr:spPr>
        <a:xfrm>
          <a:off x="18421427" y="1067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3" name="直線コネクタ 732"/>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5" name="直線コネクタ 73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36"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37" name="直線コネクタ 736"/>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38"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39" name="フローチャート: 判断 73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0" name="フローチャート: 判断 73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1" name="フローチャート: 判断 740"/>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2" name="フローチャート: 判断 741"/>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3" name="フローチャート: 判断 742"/>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150586</xdr:rowOff>
    </xdr:from>
    <xdr:to>
      <xdr:col>85</xdr:col>
      <xdr:colOff>177800</xdr:colOff>
      <xdr:row>85</xdr:row>
      <xdr:rowOff>80736</xdr:rowOff>
    </xdr:to>
    <xdr:sp macro="" textlink="">
      <xdr:nvSpPr>
        <xdr:cNvPr id="749" name="楕円 748"/>
        <xdr:cNvSpPr/>
      </xdr:nvSpPr>
      <xdr:spPr>
        <a:xfrm>
          <a:off x="16268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129013</xdr:rowOff>
    </xdr:from>
    <xdr:ext cx="405111" cy="259045"/>
    <xdr:sp macro="" textlink="">
      <xdr:nvSpPr>
        <xdr:cNvPr id="750" name="【児童館】&#10;有形固定資産減価償却率該当値テキスト"/>
        <xdr:cNvSpPr txBox="1"/>
      </xdr:nvSpPr>
      <xdr:spPr>
        <a:xfrm>
          <a:off x="16357600"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106499</xdr:rowOff>
    </xdr:from>
    <xdr:to>
      <xdr:col>81</xdr:col>
      <xdr:colOff>101600</xdr:colOff>
      <xdr:row>85</xdr:row>
      <xdr:rowOff>36649</xdr:rowOff>
    </xdr:to>
    <xdr:sp macro="" textlink="">
      <xdr:nvSpPr>
        <xdr:cNvPr id="751" name="楕円 750"/>
        <xdr:cNvSpPr/>
      </xdr:nvSpPr>
      <xdr:spPr>
        <a:xfrm>
          <a:off x="15430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157299</xdr:rowOff>
    </xdr:from>
    <xdr:to>
      <xdr:col>85</xdr:col>
      <xdr:colOff>127000</xdr:colOff>
      <xdr:row>85</xdr:row>
      <xdr:rowOff>29936</xdr:rowOff>
    </xdr:to>
    <xdr:cxnSp macro="">
      <xdr:nvCxnSpPr>
        <xdr:cNvPr id="752" name="直線コネクタ 751"/>
        <xdr:cNvCxnSpPr/>
      </xdr:nvCxnSpPr>
      <xdr:spPr>
        <a:xfrm>
          <a:off x="15481300" y="1455909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62412</xdr:rowOff>
    </xdr:from>
    <xdr:to>
      <xdr:col>76</xdr:col>
      <xdr:colOff>165100</xdr:colOff>
      <xdr:row>84</xdr:row>
      <xdr:rowOff>164012</xdr:rowOff>
    </xdr:to>
    <xdr:sp macro="" textlink="">
      <xdr:nvSpPr>
        <xdr:cNvPr id="753" name="楕円 752"/>
        <xdr:cNvSpPr/>
      </xdr:nvSpPr>
      <xdr:spPr>
        <a:xfrm>
          <a:off x="14541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113212</xdr:rowOff>
    </xdr:from>
    <xdr:to>
      <xdr:col>81</xdr:col>
      <xdr:colOff>50800</xdr:colOff>
      <xdr:row>84</xdr:row>
      <xdr:rowOff>157299</xdr:rowOff>
    </xdr:to>
    <xdr:cxnSp macro="">
      <xdr:nvCxnSpPr>
        <xdr:cNvPr id="754" name="直線コネクタ 753"/>
        <xdr:cNvCxnSpPr/>
      </xdr:nvCxnSpPr>
      <xdr:spPr>
        <a:xfrm>
          <a:off x="14592300" y="145150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18324</xdr:rowOff>
    </xdr:from>
    <xdr:to>
      <xdr:col>72</xdr:col>
      <xdr:colOff>38100</xdr:colOff>
      <xdr:row>84</xdr:row>
      <xdr:rowOff>119924</xdr:rowOff>
    </xdr:to>
    <xdr:sp macro="" textlink="">
      <xdr:nvSpPr>
        <xdr:cNvPr id="755" name="楕円 754"/>
        <xdr:cNvSpPr/>
      </xdr:nvSpPr>
      <xdr:spPr>
        <a:xfrm>
          <a:off x="13652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69124</xdr:rowOff>
    </xdr:from>
    <xdr:to>
      <xdr:col>76</xdr:col>
      <xdr:colOff>114300</xdr:colOff>
      <xdr:row>84</xdr:row>
      <xdr:rowOff>113212</xdr:rowOff>
    </xdr:to>
    <xdr:cxnSp macro="">
      <xdr:nvCxnSpPr>
        <xdr:cNvPr id="756" name="直線コネクタ 755"/>
        <xdr:cNvCxnSpPr/>
      </xdr:nvCxnSpPr>
      <xdr:spPr>
        <a:xfrm>
          <a:off x="13703300" y="144709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145687</xdr:rowOff>
    </xdr:from>
    <xdr:to>
      <xdr:col>67</xdr:col>
      <xdr:colOff>101600</xdr:colOff>
      <xdr:row>84</xdr:row>
      <xdr:rowOff>75837</xdr:rowOff>
    </xdr:to>
    <xdr:sp macro="" textlink="">
      <xdr:nvSpPr>
        <xdr:cNvPr id="757" name="楕円 756"/>
        <xdr:cNvSpPr/>
      </xdr:nvSpPr>
      <xdr:spPr>
        <a:xfrm>
          <a:off x="12763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25037</xdr:rowOff>
    </xdr:from>
    <xdr:to>
      <xdr:col>71</xdr:col>
      <xdr:colOff>177800</xdr:colOff>
      <xdr:row>84</xdr:row>
      <xdr:rowOff>69124</xdr:rowOff>
    </xdr:to>
    <xdr:cxnSp macro="">
      <xdr:nvCxnSpPr>
        <xdr:cNvPr id="758" name="直線コネクタ 757"/>
        <xdr:cNvCxnSpPr/>
      </xdr:nvCxnSpPr>
      <xdr:spPr>
        <a:xfrm>
          <a:off x="12814300" y="144268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59"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60"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61"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62"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27776</xdr:rowOff>
    </xdr:from>
    <xdr:ext cx="405111" cy="259045"/>
    <xdr:sp macro="" textlink="">
      <xdr:nvSpPr>
        <xdr:cNvPr id="763" name="n_1mainValue【児童館】&#10;有形固定資産減価償却率"/>
        <xdr:cNvSpPr txBox="1"/>
      </xdr:nvSpPr>
      <xdr:spPr>
        <a:xfrm>
          <a:off x="152660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155139</xdr:rowOff>
    </xdr:from>
    <xdr:ext cx="405111" cy="259045"/>
    <xdr:sp macro="" textlink="">
      <xdr:nvSpPr>
        <xdr:cNvPr id="764" name="n_2mainValue【児童館】&#10;有形固定資産減価償却率"/>
        <xdr:cNvSpPr txBox="1"/>
      </xdr:nvSpPr>
      <xdr:spPr>
        <a:xfrm>
          <a:off x="14389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111051</xdr:rowOff>
    </xdr:from>
    <xdr:ext cx="405111" cy="259045"/>
    <xdr:sp macro="" textlink="">
      <xdr:nvSpPr>
        <xdr:cNvPr id="765" name="n_3mainValue【児童館】&#10;有形固定資産減価償却率"/>
        <xdr:cNvSpPr txBox="1"/>
      </xdr:nvSpPr>
      <xdr:spPr>
        <a:xfrm>
          <a:off x="13500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66964</xdr:rowOff>
    </xdr:from>
    <xdr:ext cx="405111" cy="259045"/>
    <xdr:sp macro="" textlink="">
      <xdr:nvSpPr>
        <xdr:cNvPr id="766" name="n_4mainValue【児童館】&#10;有形固定資産減価償却率"/>
        <xdr:cNvSpPr txBox="1"/>
      </xdr:nvSpPr>
      <xdr:spPr>
        <a:xfrm>
          <a:off x="12611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7" name="直線コネクタ 7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8" name="テキスト ボックス 7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9" name="直線コネクタ 7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0" name="テキスト ボックス 7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1" name="直線コネクタ 7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2" name="テキスト ボックス 7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3" name="直線コネクタ 7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4" name="テキスト ボックス 7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88" name="直線コネクタ 787"/>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89"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0" name="直線コネクタ 78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1"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2" name="直線コネクタ 791"/>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93"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94" name="フローチャート: 判断 793"/>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95" name="フローチャート: 判断 794"/>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96" name="フローチャート: 判断 795"/>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97" name="フローチャート: 判断 796"/>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98" name="フローチャート: 判断 797"/>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804" name="楕円 803"/>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805" name="【児童館】&#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806" name="楕円 805"/>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807" name="直線コネクタ 806"/>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808" name="楕円 807"/>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809" name="直線コネクタ 808"/>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810" name="楕円 809"/>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150113</xdr:rowOff>
    </xdr:to>
    <xdr:cxnSp macro="">
      <xdr:nvCxnSpPr>
        <xdr:cNvPr id="811" name="直線コネクタ 810"/>
        <xdr:cNvCxnSpPr/>
      </xdr:nvCxnSpPr>
      <xdr:spPr>
        <a:xfrm flipV="1">
          <a:off x="19545300" y="14718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99313</xdr:rowOff>
    </xdr:from>
    <xdr:to>
      <xdr:col>98</xdr:col>
      <xdr:colOff>38100</xdr:colOff>
      <xdr:row>86</xdr:row>
      <xdr:rowOff>29463</xdr:rowOff>
    </xdr:to>
    <xdr:sp macro="" textlink="">
      <xdr:nvSpPr>
        <xdr:cNvPr id="812" name="楕円 811"/>
        <xdr:cNvSpPr/>
      </xdr:nvSpPr>
      <xdr:spPr>
        <a:xfrm>
          <a:off x="18605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150113</xdr:rowOff>
    </xdr:to>
    <xdr:cxnSp macro="">
      <xdr:nvCxnSpPr>
        <xdr:cNvPr id="813" name="直線コネクタ 812"/>
        <xdr:cNvCxnSpPr/>
      </xdr:nvCxnSpPr>
      <xdr:spPr>
        <a:xfrm>
          <a:off x="18656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14"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15"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16"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17"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818" name="n_1mainValue【児童館】&#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819" name="n_2mainValue【児童館】&#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820" name="n_3mainValue【児童館】&#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821" name="n_4mainValue【児童館】&#10;一人当たり面積"/>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47" name="直線コネクタ 846"/>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9" name="直線コネクタ 8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0"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1" name="直線コネクタ 850"/>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52"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3" name="フローチャート: 判断 85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54" name="フローチャート: 判断 853"/>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55" name="フローチャート: 判断 854"/>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56" name="フローチャート: 判断 855"/>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57" name="フローチャート: 判断 856"/>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169092</xdr:rowOff>
    </xdr:from>
    <xdr:to>
      <xdr:col>85</xdr:col>
      <xdr:colOff>177800</xdr:colOff>
      <xdr:row>103</xdr:row>
      <xdr:rowOff>99242</xdr:rowOff>
    </xdr:to>
    <xdr:sp macro="" textlink="">
      <xdr:nvSpPr>
        <xdr:cNvPr id="863" name="楕円 862"/>
        <xdr:cNvSpPr/>
      </xdr:nvSpPr>
      <xdr:spPr>
        <a:xfrm>
          <a:off x="16268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20519</xdr:rowOff>
    </xdr:from>
    <xdr:ext cx="405111" cy="259045"/>
    <xdr:sp macro="" textlink="">
      <xdr:nvSpPr>
        <xdr:cNvPr id="864" name="【公民館】&#10;有形固定資産減価償却率該当値テキスト"/>
        <xdr:cNvSpPr txBox="1"/>
      </xdr:nvSpPr>
      <xdr:spPr>
        <a:xfrm>
          <a:off x="16357600" y="1750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865" name="楕円 864"/>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48442</xdr:rowOff>
    </xdr:to>
    <xdr:cxnSp macro="">
      <xdr:nvCxnSpPr>
        <xdr:cNvPr id="866" name="直線コネクタ 865"/>
        <xdr:cNvCxnSpPr/>
      </xdr:nvCxnSpPr>
      <xdr:spPr>
        <a:xfrm>
          <a:off x="15481300" y="17660438"/>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156029</xdr:rowOff>
    </xdr:from>
    <xdr:to>
      <xdr:col>76</xdr:col>
      <xdr:colOff>165100</xdr:colOff>
      <xdr:row>103</xdr:row>
      <xdr:rowOff>86179</xdr:rowOff>
    </xdr:to>
    <xdr:sp macro="" textlink="">
      <xdr:nvSpPr>
        <xdr:cNvPr id="867" name="楕円 866"/>
        <xdr:cNvSpPr/>
      </xdr:nvSpPr>
      <xdr:spPr>
        <a:xfrm>
          <a:off x="14541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xdr:rowOff>
    </xdr:from>
    <xdr:to>
      <xdr:col>81</xdr:col>
      <xdr:colOff>50800</xdr:colOff>
      <xdr:row>103</xdr:row>
      <xdr:rowOff>35379</xdr:rowOff>
    </xdr:to>
    <xdr:cxnSp macro="">
      <xdr:nvCxnSpPr>
        <xdr:cNvPr id="868" name="直線コネクタ 867"/>
        <xdr:cNvCxnSpPr/>
      </xdr:nvCxnSpPr>
      <xdr:spPr>
        <a:xfrm flipV="1">
          <a:off x="14592300" y="176604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17236</xdr:rowOff>
    </xdr:from>
    <xdr:to>
      <xdr:col>72</xdr:col>
      <xdr:colOff>38100</xdr:colOff>
      <xdr:row>104</xdr:row>
      <xdr:rowOff>118836</xdr:rowOff>
    </xdr:to>
    <xdr:sp macro="" textlink="">
      <xdr:nvSpPr>
        <xdr:cNvPr id="869" name="楕円 868"/>
        <xdr:cNvSpPr/>
      </xdr:nvSpPr>
      <xdr:spPr>
        <a:xfrm>
          <a:off x="13652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35379</xdr:rowOff>
    </xdr:from>
    <xdr:to>
      <xdr:col>76</xdr:col>
      <xdr:colOff>114300</xdr:colOff>
      <xdr:row>104</xdr:row>
      <xdr:rowOff>68036</xdr:rowOff>
    </xdr:to>
    <xdr:cxnSp macro="">
      <xdr:nvCxnSpPr>
        <xdr:cNvPr id="870" name="直線コネクタ 869"/>
        <xdr:cNvCxnSpPr/>
      </xdr:nvCxnSpPr>
      <xdr:spPr>
        <a:xfrm flipV="1">
          <a:off x="13703300" y="17694729"/>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160927</xdr:rowOff>
    </xdr:from>
    <xdr:to>
      <xdr:col>67</xdr:col>
      <xdr:colOff>101600</xdr:colOff>
      <xdr:row>104</xdr:row>
      <xdr:rowOff>91077</xdr:rowOff>
    </xdr:to>
    <xdr:sp macro="" textlink="">
      <xdr:nvSpPr>
        <xdr:cNvPr id="871" name="楕円 870"/>
        <xdr:cNvSpPr/>
      </xdr:nvSpPr>
      <xdr:spPr>
        <a:xfrm>
          <a:off x="1276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40277</xdr:rowOff>
    </xdr:from>
    <xdr:to>
      <xdr:col>71</xdr:col>
      <xdr:colOff>177800</xdr:colOff>
      <xdr:row>104</xdr:row>
      <xdr:rowOff>68036</xdr:rowOff>
    </xdr:to>
    <xdr:cxnSp macro="">
      <xdr:nvCxnSpPr>
        <xdr:cNvPr id="872" name="直線コネクタ 871"/>
        <xdr:cNvCxnSpPr/>
      </xdr:nvCxnSpPr>
      <xdr:spPr>
        <a:xfrm>
          <a:off x="12814300" y="178710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873"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74"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75"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876" name="n_4aveValue【公民館】&#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68415</xdr:rowOff>
    </xdr:from>
    <xdr:ext cx="405111" cy="259045"/>
    <xdr:sp macro="" textlink="">
      <xdr:nvSpPr>
        <xdr:cNvPr id="877" name="n_1mainValue【公民館】&#10;有形固定資産減価償却率"/>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102706</xdr:rowOff>
    </xdr:from>
    <xdr:ext cx="405111" cy="259045"/>
    <xdr:sp macro="" textlink="">
      <xdr:nvSpPr>
        <xdr:cNvPr id="878" name="n_2mainValue【公民館】&#10;有形固定資産減価償却率"/>
        <xdr:cNvSpPr txBox="1"/>
      </xdr:nvSpPr>
      <xdr:spPr>
        <a:xfrm>
          <a:off x="14389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135363</xdr:rowOff>
    </xdr:from>
    <xdr:ext cx="405111" cy="259045"/>
    <xdr:sp macro="" textlink="">
      <xdr:nvSpPr>
        <xdr:cNvPr id="879" name="n_3mainValue【公民館】&#10;有形固定資産減価償却率"/>
        <xdr:cNvSpPr txBox="1"/>
      </xdr:nvSpPr>
      <xdr:spPr>
        <a:xfrm>
          <a:off x="13500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107604</xdr:rowOff>
    </xdr:from>
    <xdr:ext cx="405111" cy="259045"/>
    <xdr:sp macro="" textlink="">
      <xdr:nvSpPr>
        <xdr:cNvPr id="880" name="n_4mainValue【公民館】&#10;有形固定資産減価償却率"/>
        <xdr:cNvSpPr txBox="1"/>
      </xdr:nvSpPr>
      <xdr:spPr>
        <a:xfrm>
          <a:off x="12611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06" name="直線コネクタ 905"/>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0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08" name="直線コネクタ 90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09"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0" name="直線コネクタ 909"/>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911"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2" name="フローチャート: 判断 91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3" name="フローチャート: 判断 912"/>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14" name="フローチャート: 判断 91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15" name="フローチャート: 判断 914"/>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16" name="フローチャート: 判断 915"/>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5806</xdr:rowOff>
    </xdr:from>
    <xdr:to>
      <xdr:col>116</xdr:col>
      <xdr:colOff>114300</xdr:colOff>
      <xdr:row>105</xdr:row>
      <xdr:rowOff>107406</xdr:rowOff>
    </xdr:to>
    <xdr:sp macro="" textlink="">
      <xdr:nvSpPr>
        <xdr:cNvPr id="922" name="楕円 921"/>
        <xdr:cNvSpPr/>
      </xdr:nvSpPr>
      <xdr:spPr>
        <a:xfrm>
          <a:off x="22110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28683</xdr:rowOff>
    </xdr:from>
    <xdr:ext cx="469744" cy="259045"/>
    <xdr:sp macro="" textlink="">
      <xdr:nvSpPr>
        <xdr:cNvPr id="923" name="【公民館】&#10;一人当たり面積該当値テキスト"/>
        <xdr:cNvSpPr txBox="1"/>
      </xdr:nvSpPr>
      <xdr:spPr>
        <a:xfrm>
          <a:off x="22199600" y="178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18869</xdr:rowOff>
    </xdr:from>
    <xdr:to>
      <xdr:col>112</xdr:col>
      <xdr:colOff>38100</xdr:colOff>
      <xdr:row>105</xdr:row>
      <xdr:rowOff>120469</xdr:rowOff>
    </xdr:to>
    <xdr:sp macro="" textlink="">
      <xdr:nvSpPr>
        <xdr:cNvPr id="924" name="楕円 923"/>
        <xdr:cNvSpPr/>
      </xdr:nvSpPr>
      <xdr:spPr>
        <a:xfrm>
          <a:off x="21272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56606</xdr:rowOff>
    </xdr:from>
    <xdr:to>
      <xdr:col>116</xdr:col>
      <xdr:colOff>63500</xdr:colOff>
      <xdr:row>105</xdr:row>
      <xdr:rowOff>69669</xdr:rowOff>
    </xdr:to>
    <xdr:cxnSp macro="">
      <xdr:nvCxnSpPr>
        <xdr:cNvPr id="925" name="直線コネクタ 924"/>
        <xdr:cNvCxnSpPr/>
      </xdr:nvCxnSpPr>
      <xdr:spPr>
        <a:xfrm flipV="1">
          <a:off x="21323300" y="1805885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149498</xdr:rowOff>
    </xdr:from>
    <xdr:to>
      <xdr:col>107</xdr:col>
      <xdr:colOff>101600</xdr:colOff>
      <xdr:row>105</xdr:row>
      <xdr:rowOff>79648</xdr:rowOff>
    </xdr:to>
    <xdr:sp macro="" textlink="">
      <xdr:nvSpPr>
        <xdr:cNvPr id="926" name="楕円 925"/>
        <xdr:cNvSpPr/>
      </xdr:nvSpPr>
      <xdr:spPr>
        <a:xfrm>
          <a:off x="20383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28848</xdr:rowOff>
    </xdr:from>
    <xdr:to>
      <xdr:col>111</xdr:col>
      <xdr:colOff>177800</xdr:colOff>
      <xdr:row>105</xdr:row>
      <xdr:rowOff>69669</xdr:rowOff>
    </xdr:to>
    <xdr:cxnSp macro="">
      <xdr:nvCxnSpPr>
        <xdr:cNvPr id="927" name="直線コネクタ 926"/>
        <xdr:cNvCxnSpPr/>
      </xdr:nvCxnSpPr>
      <xdr:spPr>
        <a:xfrm>
          <a:off x="20434300" y="1803109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41729</xdr:rowOff>
    </xdr:from>
    <xdr:to>
      <xdr:col>102</xdr:col>
      <xdr:colOff>165100</xdr:colOff>
      <xdr:row>105</xdr:row>
      <xdr:rowOff>143329</xdr:rowOff>
    </xdr:to>
    <xdr:sp macro="" textlink="">
      <xdr:nvSpPr>
        <xdr:cNvPr id="928" name="楕円 927"/>
        <xdr:cNvSpPr/>
      </xdr:nvSpPr>
      <xdr:spPr>
        <a:xfrm>
          <a:off x="19494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28848</xdr:rowOff>
    </xdr:from>
    <xdr:to>
      <xdr:col>107</xdr:col>
      <xdr:colOff>50800</xdr:colOff>
      <xdr:row>105</xdr:row>
      <xdr:rowOff>92529</xdr:rowOff>
    </xdr:to>
    <xdr:cxnSp macro="">
      <xdr:nvCxnSpPr>
        <xdr:cNvPr id="929" name="直線コネクタ 928"/>
        <xdr:cNvCxnSpPr/>
      </xdr:nvCxnSpPr>
      <xdr:spPr>
        <a:xfrm flipV="1">
          <a:off x="19545300" y="1803109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56424</xdr:rowOff>
    </xdr:from>
    <xdr:to>
      <xdr:col>98</xdr:col>
      <xdr:colOff>38100</xdr:colOff>
      <xdr:row>105</xdr:row>
      <xdr:rowOff>158024</xdr:rowOff>
    </xdr:to>
    <xdr:sp macro="" textlink="">
      <xdr:nvSpPr>
        <xdr:cNvPr id="930" name="楕円 929"/>
        <xdr:cNvSpPr/>
      </xdr:nvSpPr>
      <xdr:spPr>
        <a:xfrm>
          <a:off x="18605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92529</xdr:rowOff>
    </xdr:from>
    <xdr:to>
      <xdr:col>102</xdr:col>
      <xdr:colOff>114300</xdr:colOff>
      <xdr:row>105</xdr:row>
      <xdr:rowOff>107224</xdr:rowOff>
    </xdr:to>
    <xdr:cxnSp macro="">
      <xdr:nvCxnSpPr>
        <xdr:cNvPr id="931" name="直線コネクタ 930"/>
        <xdr:cNvCxnSpPr/>
      </xdr:nvCxnSpPr>
      <xdr:spPr>
        <a:xfrm flipV="1">
          <a:off x="18656300" y="180947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932"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33"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34"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935"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136996</xdr:rowOff>
    </xdr:from>
    <xdr:ext cx="469744" cy="259045"/>
    <xdr:sp macro="" textlink="">
      <xdr:nvSpPr>
        <xdr:cNvPr id="936" name="n_1mainValue【公民館】&#10;一人当たり面積"/>
        <xdr:cNvSpPr txBox="1"/>
      </xdr:nvSpPr>
      <xdr:spPr>
        <a:xfrm>
          <a:off x="210757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96175</xdr:rowOff>
    </xdr:from>
    <xdr:ext cx="469744" cy="259045"/>
    <xdr:sp macro="" textlink="">
      <xdr:nvSpPr>
        <xdr:cNvPr id="937" name="n_2mainValue【公民館】&#10;一人当たり面積"/>
        <xdr:cNvSpPr txBox="1"/>
      </xdr:nvSpPr>
      <xdr:spPr>
        <a:xfrm>
          <a:off x="20199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159856</xdr:rowOff>
    </xdr:from>
    <xdr:ext cx="469744" cy="259045"/>
    <xdr:sp macro="" textlink="">
      <xdr:nvSpPr>
        <xdr:cNvPr id="938" name="n_3mainValue【公民館】&#10;一人当たり面積"/>
        <xdr:cNvSpPr txBox="1"/>
      </xdr:nvSpPr>
      <xdr:spPr>
        <a:xfrm>
          <a:off x="1931042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3101</xdr:rowOff>
    </xdr:from>
    <xdr:ext cx="469744" cy="259045"/>
    <xdr:sp macro="" textlink="">
      <xdr:nvSpPr>
        <xdr:cNvPr id="939" name="n_4mainValue【公民館】&#10;一人当たり面積"/>
        <xdr:cNvSpPr txBox="1"/>
      </xdr:nvSpPr>
      <xdr:spPr>
        <a:xfrm>
          <a:off x="18421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公営住宅については、社会資本整備総合交付金を活用しながら、長寿命化計画に基づいて計画的に更新を進めていることから、有形固定資産減価償却率が低い数値で推移しているが、</a:t>
          </a:r>
        </a:p>
        <a:p>
          <a:r>
            <a:rPr kumimoji="1" lang="ja-JP" altLang="en-US" sz="1300">
              <a:latin typeface="ＭＳ Ｐゴシック" panose="020B0600070205080204" pitchFamily="50" charset="-128"/>
              <a:ea typeface="ＭＳ Ｐゴシック" panose="020B0600070205080204" pitchFamily="50" charset="-128"/>
            </a:rPr>
            <a:t>インフラ施設である道路に関しては、一人あたりの道路延長が類似団体に比べ少ないにも関わらず、有形固定資産減価償却率が高い状態で推移しており、類似団体に比べて施設の更新が遅れていることを示唆している。児童館についても道路とほぼ同様の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今後については、個別施設計画に基づき、計画的な維持管理・更新等の老朽化対策に取り組み、市民が安心安全に利用できる公共施設等の形成に努めるものである。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25,457
25,136
506.25
28,785,658
28,545,730
219,194
8,973,302
17,202,424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2" name="楕円 71"/>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3" name="【図書館】&#10;有形固定資産減価償却率該当値テキスト"/>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4" name="楕円 73"/>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19050</xdr:rowOff>
    </xdr:to>
    <xdr:cxnSp macro="">
      <xdr:nvCxnSpPr>
        <xdr:cNvPr id="75" name="直線コネクタ 74"/>
        <xdr:cNvCxnSpPr/>
      </xdr:nvCxnSpPr>
      <xdr:spPr>
        <a:xfrm>
          <a:off x="3797300" y="6694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6" name="楕円 75"/>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7620</xdr:rowOff>
    </xdr:to>
    <xdr:cxnSp macro="">
      <xdr:nvCxnSpPr>
        <xdr:cNvPr id="77" name="直線コネクタ 76"/>
        <xdr:cNvCxnSpPr/>
      </xdr:nvCxnSpPr>
      <xdr:spPr>
        <a:xfrm>
          <a:off x="2908300" y="6682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104140</xdr:rowOff>
    </xdr:from>
    <xdr:to>
      <xdr:col>10</xdr:col>
      <xdr:colOff>165100</xdr:colOff>
      <xdr:row>39</xdr:row>
      <xdr:rowOff>34290</xdr:rowOff>
    </xdr:to>
    <xdr:sp macro="" textlink="">
      <xdr:nvSpPr>
        <xdr:cNvPr id="78" name="楕円 77"/>
        <xdr:cNvSpPr/>
      </xdr:nvSpPr>
      <xdr:spPr>
        <a:xfrm>
          <a:off x="1968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154940</xdr:rowOff>
    </xdr:from>
    <xdr:to>
      <xdr:col>15</xdr:col>
      <xdr:colOff>50800</xdr:colOff>
      <xdr:row>38</xdr:row>
      <xdr:rowOff>167640</xdr:rowOff>
    </xdr:to>
    <xdr:cxnSp macro="">
      <xdr:nvCxnSpPr>
        <xdr:cNvPr id="79" name="直線コネクタ 78"/>
        <xdr:cNvCxnSpPr/>
      </xdr:nvCxnSpPr>
      <xdr:spPr>
        <a:xfrm>
          <a:off x="2019300" y="66700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96520</xdr:rowOff>
    </xdr:from>
    <xdr:to>
      <xdr:col>6</xdr:col>
      <xdr:colOff>38100</xdr:colOff>
      <xdr:row>39</xdr:row>
      <xdr:rowOff>26670</xdr:rowOff>
    </xdr:to>
    <xdr:sp macro="" textlink="">
      <xdr:nvSpPr>
        <xdr:cNvPr id="80" name="楕円 79"/>
        <xdr:cNvSpPr/>
      </xdr:nvSpPr>
      <xdr:spPr>
        <a:xfrm>
          <a:off x="107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147320</xdr:rowOff>
    </xdr:from>
    <xdr:to>
      <xdr:col>10</xdr:col>
      <xdr:colOff>114300</xdr:colOff>
      <xdr:row>38</xdr:row>
      <xdr:rowOff>154940</xdr:rowOff>
    </xdr:to>
    <xdr:cxnSp macro="">
      <xdr:nvCxnSpPr>
        <xdr:cNvPr id="81" name="直線コネクタ 80"/>
        <xdr:cNvCxnSpPr/>
      </xdr:nvCxnSpPr>
      <xdr:spPr>
        <a:xfrm>
          <a:off x="1130300" y="6662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6" name="n_1mainValue【図書館】&#10;有形固定資産減価償却率"/>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7" name="n_2mainValue【図書館】&#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25417</xdr:rowOff>
    </xdr:from>
    <xdr:ext cx="405111" cy="259045"/>
    <xdr:sp macro="" textlink="">
      <xdr:nvSpPr>
        <xdr:cNvPr id="88" name="n_3mainValue【図書館】&#10;有形固定資産減価償却率"/>
        <xdr:cNvSpPr txBox="1"/>
      </xdr:nvSpPr>
      <xdr:spPr>
        <a:xfrm>
          <a:off x="1816744" y="671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17797</xdr:rowOff>
    </xdr:from>
    <xdr:ext cx="405111" cy="259045"/>
    <xdr:sp macro="" textlink="">
      <xdr:nvSpPr>
        <xdr:cNvPr id="89" name="n_4mainValue【図書館】&#10;有形固定資産減価償却率"/>
        <xdr:cNvSpPr txBox="1"/>
      </xdr:nvSpPr>
      <xdr:spPr>
        <a:xfrm>
          <a:off x="927744"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29" name="楕円 128"/>
        <xdr:cNvSpPr/>
      </xdr:nvSpPr>
      <xdr:spPr>
        <a:xfrm>
          <a:off x="10426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154957</xdr:rowOff>
    </xdr:from>
    <xdr:ext cx="469744" cy="259045"/>
    <xdr:sp macro="" textlink="">
      <xdr:nvSpPr>
        <xdr:cNvPr id="130" name="【図書館】&#10;一人当たり面積該当値テキスト"/>
        <xdr:cNvSpPr txBox="1"/>
      </xdr:nvSpPr>
      <xdr:spPr>
        <a:xfrm>
          <a:off x="10515600"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31" name="楕円 130"/>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xdr:rowOff>
    </xdr:from>
    <xdr:to>
      <xdr:col>55</xdr:col>
      <xdr:colOff>0</xdr:colOff>
      <xdr:row>40</xdr:row>
      <xdr:rowOff>19050</xdr:rowOff>
    </xdr:to>
    <xdr:cxnSp macro="">
      <xdr:nvCxnSpPr>
        <xdr:cNvPr id="132" name="直線コネクタ 131"/>
        <xdr:cNvCxnSpPr/>
      </xdr:nvCxnSpPr>
      <xdr:spPr>
        <a:xfrm flipV="1">
          <a:off x="9639300" y="6869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147320</xdr:rowOff>
    </xdr:from>
    <xdr:to>
      <xdr:col>46</xdr:col>
      <xdr:colOff>38100</xdr:colOff>
      <xdr:row>40</xdr:row>
      <xdr:rowOff>77470</xdr:rowOff>
    </xdr:to>
    <xdr:sp macro="" textlink="">
      <xdr:nvSpPr>
        <xdr:cNvPr id="133" name="楕円 132"/>
        <xdr:cNvSpPr/>
      </xdr:nvSpPr>
      <xdr:spPr>
        <a:xfrm>
          <a:off x="8699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26670</xdr:rowOff>
    </xdr:to>
    <xdr:cxnSp macro="">
      <xdr:nvCxnSpPr>
        <xdr:cNvPr id="134" name="直線コネクタ 133"/>
        <xdr:cNvCxnSpPr/>
      </xdr:nvCxnSpPr>
      <xdr:spPr>
        <a:xfrm flipV="1">
          <a:off x="8750300" y="6877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154940</xdr:rowOff>
    </xdr:from>
    <xdr:to>
      <xdr:col>41</xdr:col>
      <xdr:colOff>101600</xdr:colOff>
      <xdr:row>40</xdr:row>
      <xdr:rowOff>85090</xdr:rowOff>
    </xdr:to>
    <xdr:sp macro="" textlink="">
      <xdr:nvSpPr>
        <xdr:cNvPr id="135" name="楕円 134"/>
        <xdr:cNvSpPr/>
      </xdr:nvSpPr>
      <xdr:spPr>
        <a:xfrm>
          <a:off x="781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26670</xdr:rowOff>
    </xdr:from>
    <xdr:to>
      <xdr:col>45</xdr:col>
      <xdr:colOff>177800</xdr:colOff>
      <xdr:row>40</xdr:row>
      <xdr:rowOff>34290</xdr:rowOff>
    </xdr:to>
    <xdr:cxnSp macro="">
      <xdr:nvCxnSpPr>
        <xdr:cNvPr id="136" name="直線コネクタ 135"/>
        <xdr:cNvCxnSpPr/>
      </xdr:nvCxnSpPr>
      <xdr:spPr>
        <a:xfrm flipV="1">
          <a:off x="7861300" y="6884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7" name="楕円 136"/>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34290</xdr:rowOff>
    </xdr:from>
    <xdr:to>
      <xdr:col>41</xdr:col>
      <xdr:colOff>50800</xdr:colOff>
      <xdr:row>40</xdr:row>
      <xdr:rowOff>41910</xdr:rowOff>
    </xdr:to>
    <xdr:cxnSp macro="">
      <xdr:nvCxnSpPr>
        <xdr:cNvPr id="138" name="直線コネクタ 137"/>
        <xdr:cNvCxnSpPr/>
      </xdr:nvCxnSpPr>
      <xdr:spPr>
        <a:xfrm flipV="1">
          <a:off x="6972300" y="6892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86377</xdr:rowOff>
    </xdr:from>
    <xdr:ext cx="469744" cy="259045"/>
    <xdr:sp macro="" textlink="">
      <xdr:nvSpPr>
        <xdr:cNvPr id="143" name="n_1main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93997</xdr:rowOff>
    </xdr:from>
    <xdr:ext cx="469744" cy="259045"/>
    <xdr:sp macro="" textlink="">
      <xdr:nvSpPr>
        <xdr:cNvPr id="144" name="n_2mainValue【図書館】&#10;一人当たり面積"/>
        <xdr:cNvSpPr txBox="1"/>
      </xdr:nvSpPr>
      <xdr:spPr>
        <a:xfrm>
          <a:off x="85154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101617</xdr:rowOff>
    </xdr:from>
    <xdr:ext cx="469744" cy="259045"/>
    <xdr:sp macro="" textlink="">
      <xdr:nvSpPr>
        <xdr:cNvPr id="145" name="n_3mainValue【図書館】&#10;一人当たり面積"/>
        <xdr:cNvSpPr txBox="1"/>
      </xdr:nvSpPr>
      <xdr:spPr>
        <a:xfrm>
          <a:off x="7626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109237</xdr:rowOff>
    </xdr:from>
    <xdr:ext cx="469744" cy="259045"/>
    <xdr:sp macro="" textlink="">
      <xdr:nvSpPr>
        <xdr:cNvPr id="146" name="n_4mainValue【図書館】&#10;一人当たり面積"/>
        <xdr:cNvSpPr txBox="1"/>
      </xdr:nvSpPr>
      <xdr:spPr>
        <a:xfrm>
          <a:off x="6737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87" name="楕円 186"/>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188" name="【体育館・プール】&#10;有形固定資産減価償却率該当値テキスト"/>
        <xdr:cNvSpPr txBox="1"/>
      </xdr:nvSpPr>
      <xdr:spPr>
        <a:xfrm>
          <a:off x="4673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89" name="楕円 188"/>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156210</xdr:rowOff>
    </xdr:to>
    <xdr:cxnSp macro="">
      <xdr:nvCxnSpPr>
        <xdr:cNvPr id="190" name="直線コネクタ 189"/>
        <xdr:cNvCxnSpPr/>
      </xdr:nvCxnSpPr>
      <xdr:spPr>
        <a:xfrm>
          <a:off x="3797300" y="10401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21590</xdr:rowOff>
    </xdr:from>
    <xdr:to>
      <xdr:col>15</xdr:col>
      <xdr:colOff>101600</xdr:colOff>
      <xdr:row>60</xdr:row>
      <xdr:rowOff>123190</xdr:rowOff>
    </xdr:to>
    <xdr:sp macro="" textlink="">
      <xdr:nvSpPr>
        <xdr:cNvPr id="191" name="楕円 190"/>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72390</xdr:rowOff>
    </xdr:from>
    <xdr:to>
      <xdr:col>19</xdr:col>
      <xdr:colOff>177800</xdr:colOff>
      <xdr:row>60</xdr:row>
      <xdr:rowOff>114300</xdr:rowOff>
    </xdr:to>
    <xdr:cxnSp macro="">
      <xdr:nvCxnSpPr>
        <xdr:cNvPr id="192" name="直線コネクタ 191"/>
        <xdr:cNvCxnSpPr/>
      </xdr:nvCxnSpPr>
      <xdr:spPr>
        <a:xfrm>
          <a:off x="2908300" y="1035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93" name="楕円 192"/>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72390</xdr:rowOff>
    </xdr:to>
    <xdr:cxnSp macro="">
      <xdr:nvCxnSpPr>
        <xdr:cNvPr id="194" name="直線コネクタ 193"/>
        <xdr:cNvCxnSpPr/>
      </xdr:nvCxnSpPr>
      <xdr:spPr>
        <a:xfrm>
          <a:off x="2019300" y="1031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5" name="楕円 194"/>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30480</xdr:rowOff>
    </xdr:to>
    <xdr:cxnSp macro="">
      <xdr:nvCxnSpPr>
        <xdr:cNvPr id="196" name="直線コネクタ 195"/>
        <xdr:cNvCxnSpPr/>
      </xdr:nvCxnSpPr>
      <xdr:spPr>
        <a:xfrm>
          <a:off x="1130300" y="1027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201" name="n_1mainValue【体育館・プー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202" name="n_2main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3" name="n_3mainValue【体育館・プー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30497</xdr:rowOff>
    </xdr:from>
    <xdr:ext cx="405111" cy="259045"/>
    <xdr:sp macro="" textlink="">
      <xdr:nvSpPr>
        <xdr:cNvPr id="204" name="n_4mainValue【体育館・プール】&#10;有形固定資産減価償却率"/>
        <xdr:cNvSpPr txBox="1"/>
      </xdr:nvSpPr>
      <xdr:spPr>
        <a:xfrm>
          <a:off x="927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80416</xdr:rowOff>
    </xdr:from>
    <xdr:to>
      <xdr:col>55</xdr:col>
      <xdr:colOff>50800</xdr:colOff>
      <xdr:row>64</xdr:row>
      <xdr:rowOff>10566</xdr:rowOff>
    </xdr:to>
    <xdr:sp macro="" textlink="">
      <xdr:nvSpPr>
        <xdr:cNvPr id="242" name="楕円 241"/>
        <xdr:cNvSpPr/>
      </xdr:nvSpPr>
      <xdr:spPr>
        <a:xfrm>
          <a:off x="10426700" y="108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166793</xdr:rowOff>
    </xdr:from>
    <xdr:ext cx="469744" cy="259045"/>
    <xdr:sp macro="" textlink="">
      <xdr:nvSpPr>
        <xdr:cNvPr id="243" name="【体育館・プール】&#10;一人当たり面積該当値テキスト"/>
        <xdr:cNvSpPr txBox="1"/>
      </xdr:nvSpPr>
      <xdr:spPr>
        <a:xfrm>
          <a:off x="10515600" y="107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80873</xdr:rowOff>
    </xdr:from>
    <xdr:to>
      <xdr:col>50</xdr:col>
      <xdr:colOff>165100</xdr:colOff>
      <xdr:row>64</xdr:row>
      <xdr:rowOff>11023</xdr:rowOff>
    </xdr:to>
    <xdr:sp macro="" textlink="">
      <xdr:nvSpPr>
        <xdr:cNvPr id="244" name="楕円 243"/>
        <xdr:cNvSpPr/>
      </xdr:nvSpPr>
      <xdr:spPr>
        <a:xfrm>
          <a:off x="9588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131216</xdr:rowOff>
    </xdr:from>
    <xdr:to>
      <xdr:col>55</xdr:col>
      <xdr:colOff>0</xdr:colOff>
      <xdr:row>63</xdr:row>
      <xdr:rowOff>131673</xdr:rowOff>
    </xdr:to>
    <xdr:cxnSp macro="">
      <xdr:nvCxnSpPr>
        <xdr:cNvPr id="245" name="直線コネクタ 244"/>
        <xdr:cNvCxnSpPr/>
      </xdr:nvCxnSpPr>
      <xdr:spPr>
        <a:xfrm flipV="1">
          <a:off x="9639300" y="109325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81788</xdr:rowOff>
    </xdr:from>
    <xdr:to>
      <xdr:col>46</xdr:col>
      <xdr:colOff>38100</xdr:colOff>
      <xdr:row>64</xdr:row>
      <xdr:rowOff>11938</xdr:rowOff>
    </xdr:to>
    <xdr:sp macro="" textlink="">
      <xdr:nvSpPr>
        <xdr:cNvPr id="246" name="楕円 245"/>
        <xdr:cNvSpPr/>
      </xdr:nvSpPr>
      <xdr:spPr>
        <a:xfrm>
          <a:off x="8699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131673</xdr:rowOff>
    </xdr:from>
    <xdr:to>
      <xdr:col>50</xdr:col>
      <xdr:colOff>114300</xdr:colOff>
      <xdr:row>63</xdr:row>
      <xdr:rowOff>132588</xdr:rowOff>
    </xdr:to>
    <xdr:cxnSp macro="">
      <xdr:nvCxnSpPr>
        <xdr:cNvPr id="247" name="直線コネクタ 246"/>
        <xdr:cNvCxnSpPr/>
      </xdr:nvCxnSpPr>
      <xdr:spPr>
        <a:xfrm flipV="1">
          <a:off x="8750300" y="1093302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82703</xdr:rowOff>
    </xdr:from>
    <xdr:to>
      <xdr:col>41</xdr:col>
      <xdr:colOff>101600</xdr:colOff>
      <xdr:row>64</xdr:row>
      <xdr:rowOff>12853</xdr:rowOff>
    </xdr:to>
    <xdr:sp macro="" textlink="">
      <xdr:nvSpPr>
        <xdr:cNvPr id="248" name="楕円 247"/>
        <xdr:cNvSpPr/>
      </xdr:nvSpPr>
      <xdr:spPr>
        <a:xfrm>
          <a:off x="7810500" y="10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132588</xdr:rowOff>
    </xdr:from>
    <xdr:to>
      <xdr:col>45</xdr:col>
      <xdr:colOff>177800</xdr:colOff>
      <xdr:row>63</xdr:row>
      <xdr:rowOff>133503</xdr:rowOff>
    </xdr:to>
    <xdr:cxnSp macro="">
      <xdr:nvCxnSpPr>
        <xdr:cNvPr id="249" name="直線コネクタ 248"/>
        <xdr:cNvCxnSpPr/>
      </xdr:nvCxnSpPr>
      <xdr:spPr>
        <a:xfrm flipV="1">
          <a:off x="7861300" y="1093393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83617</xdr:rowOff>
    </xdr:from>
    <xdr:to>
      <xdr:col>36</xdr:col>
      <xdr:colOff>165100</xdr:colOff>
      <xdr:row>64</xdr:row>
      <xdr:rowOff>13767</xdr:rowOff>
    </xdr:to>
    <xdr:sp macro="" textlink="">
      <xdr:nvSpPr>
        <xdr:cNvPr id="250" name="楕円 249"/>
        <xdr:cNvSpPr/>
      </xdr:nvSpPr>
      <xdr:spPr>
        <a:xfrm>
          <a:off x="6921500" y="108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133503</xdr:rowOff>
    </xdr:from>
    <xdr:to>
      <xdr:col>41</xdr:col>
      <xdr:colOff>50800</xdr:colOff>
      <xdr:row>63</xdr:row>
      <xdr:rowOff>134417</xdr:rowOff>
    </xdr:to>
    <xdr:cxnSp macro="">
      <xdr:nvCxnSpPr>
        <xdr:cNvPr id="251" name="直線コネクタ 250"/>
        <xdr:cNvCxnSpPr/>
      </xdr:nvCxnSpPr>
      <xdr:spPr>
        <a:xfrm flipV="1">
          <a:off x="6972300" y="109348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2150</xdr:rowOff>
    </xdr:from>
    <xdr:ext cx="469744" cy="259045"/>
    <xdr:sp macro="" textlink="">
      <xdr:nvSpPr>
        <xdr:cNvPr id="256" name="n_1mainValue【体育館・プール】&#10;一人当たり面積"/>
        <xdr:cNvSpPr txBox="1"/>
      </xdr:nvSpPr>
      <xdr:spPr>
        <a:xfrm>
          <a:off x="93917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3065</xdr:rowOff>
    </xdr:from>
    <xdr:ext cx="469744" cy="259045"/>
    <xdr:sp macro="" textlink="">
      <xdr:nvSpPr>
        <xdr:cNvPr id="257" name="n_2mainValue【体育館・プール】&#10;一人当たり面積"/>
        <xdr:cNvSpPr txBox="1"/>
      </xdr:nvSpPr>
      <xdr:spPr>
        <a:xfrm>
          <a:off x="8515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3980</xdr:rowOff>
    </xdr:from>
    <xdr:ext cx="469744" cy="259045"/>
    <xdr:sp macro="" textlink="">
      <xdr:nvSpPr>
        <xdr:cNvPr id="258" name="n_3mainValue【体育館・プール】&#10;一人当たり面積"/>
        <xdr:cNvSpPr txBox="1"/>
      </xdr:nvSpPr>
      <xdr:spPr>
        <a:xfrm>
          <a:off x="7626427" y="109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4894</xdr:rowOff>
    </xdr:from>
    <xdr:ext cx="469744" cy="259045"/>
    <xdr:sp macro="" textlink="">
      <xdr:nvSpPr>
        <xdr:cNvPr id="259" name="n_4mainValue【体育館・プール】&#10;一人当たり面積"/>
        <xdr:cNvSpPr txBox="1"/>
      </xdr:nvSpPr>
      <xdr:spPr>
        <a:xfrm>
          <a:off x="6737427" y="1097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300" name="楕円 299"/>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301" name="【福祉施設】&#10;有形固定資産減価償却率該当値テキスト"/>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302" name="楕円 301"/>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84</xdr:row>
      <xdr:rowOff>1905</xdr:rowOff>
    </xdr:to>
    <xdr:cxnSp macro="">
      <xdr:nvCxnSpPr>
        <xdr:cNvPr id="303" name="直線コネクタ 302"/>
        <xdr:cNvCxnSpPr/>
      </xdr:nvCxnSpPr>
      <xdr:spPr>
        <a:xfrm>
          <a:off x="3797300" y="143579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304" name="楕円 303"/>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81914</xdr:rowOff>
    </xdr:from>
    <xdr:to>
      <xdr:col>19</xdr:col>
      <xdr:colOff>177800</xdr:colOff>
      <xdr:row>83</xdr:row>
      <xdr:rowOff>127636</xdr:rowOff>
    </xdr:to>
    <xdr:cxnSp macro="">
      <xdr:nvCxnSpPr>
        <xdr:cNvPr id="305" name="直線コネクタ 304"/>
        <xdr:cNvCxnSpPr/>
      </xdr:nvCxnSpPr>
      <xdr:spPr>
        <a:xfrm>
          <a:off x="2908300" y="14312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156845</xdr:rowOff>
    </xdr:from>
    <xdr:to>
      <xdr:col>10</xdr:col>
      <xdr:colOff>165100</xdr:colOff>
      <xdr:row>83</xdr:row>
      <xdr:rowOff>86995</xdr:rowOff>
    </xdr:to>
    <xdr:sp macro="" textlink="">
      <xdr:nvSpPr>
        <xdr:cNvPr id="306" name="楕円 305"/>
        <xdr:cNvSpPr/>
      </xdr:nvSpPr>
      <xdr:spPr>
        <a:xfrm>
          <a:off x="196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81914</xdr:rowOff>
    </xdr:to>
    <xdr:cxnSp macro="">
      <xdr:nvCxnSpPr>
        <xdr:cNvPr id="307" name="直線コネクタ 306"/>
        <xdr:cNvCxnSpPr/>
      </xdr:nvCxnSpPr>
      <xdr:spPr>
        <a:xfrm>
          <a:off x="2019300" y="142665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111125</xdr:rowOff>
    </xdr:from>
    <xdr:to>
      <xdr:col>6</xdr:col>
      <xdr:colOff>38100</xdr:colOff>
      <xdr:row>83</xdr:row>
      <xdr:rowOff>41275</xdr:rowOff>
    </xdr:to>
    <xdr:sp macro="" textlink="">
      <xdr:nvSpPr>
        <xdr:cNvPr id="308" name="楕円 307"/>
        <xdr:cNvSpPr/>
      </xdr:nvSpPr>
      <xdr:spPr>
        <a:xfrm>
          <a:off x="1079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161925</xdr:rowOff>
    </xdr:from>
    <xdr:to>
      <xdr:col>10</xdr:col>
      <xdr:colOff>114300</xdr:colOff>
      <xdr:row>83</xdr:row>
      <xdr:rowOff>36195</xdr:rowOff>
    </xdr:to>
    <xdr:cxnSp macro="">
      <xdr:nvCxnSpPr>
        <xdr:cNvPr id="309" name="直線コネクタ 308"/>
        <xdr:cNvCxnSpPr/>
      </xdr:nvCxnSpPr>
      <xdr:spPr>
        <a:xfrm>
          <a:off x="1130300" y="142208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314" name="n_1mainValue【福祉施設】&#10;有形固定資産減価償却率"/>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315" name="n_2mainValue【福祉施設】&#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78122</xdr:rowOff>
    </xdr:from>
    <xdr:ext cx="405111" cy="259045"/>
    <xdr:sp macro="" textlink="">
      <xdr:nvSpPr>
        <xdr:cNvPr id="316" name="n_3mainValue【福祉施設】&#10;有形固定資産減価償却率"/>
        <xdr:cNvSpPr txBox="1"/>
      </xdr:nvSpPr>
      <xdr:spPr>
        <a:xfrm>
          <a:off x="1816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32402</xdr:rowOff>
    </xdr:from>
    <xdr:ext cx="405111" cy="259045"/>
    <xdr:sp macro="" textlink="">
      <xdr:nvSpPr>
        <xdr:cNvPr id="317" name="n_4mainValue【福祉施設】&#10;有形固定資産減価償却率"/>
        <xdr:cNvSpPr txBox="1"/>
      </xdr:nvSpPr>
      <xdr:spPr>
        <a:xfrm>
          <a:off x="927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57" name="楕円 356"/>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58" name="【福祉施設】&#10;一人当たり面積該当値テキスト"/>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156211</xdr:rowOff>
    </xdr:from>
    <xdr:to>
      <xdr:col>50</xdr:col>
      <xdr:colOff>165100</xdr:colOff>
      <xdr:row>86</xdr:row>
      <xdr:rowOff>86361</xdr:rowOff>
    </xdr:to>
    <xdr:sp macro="" textlink="">
      <xdr:nvSpPr>
        <xdr:cNvPr id="359" name="楕円 358"/>
        <xdr:cNvSpPr/>
      </xdr:nvSpPr>
      <xdr:spPr>
        <a:xfrm>
          <a:off x="95885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35561</xdr:rowOff>
    </xdr:to>
    <xdr:cxnSp macro="">
      <xdr:nvCxnSpPr>
        <xdr:cNvPr id="360" name="直線コネクタ 359"/>
        <xdr:cNvCxnSpPr/>
      </xdr:nvCxnSpPr>
      <xdr:spPr>
        <a:xfrm flipV="1">
          <a:off x="9639300" y="147789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157480</xdr:rowOff>
    </xdr:from>
    <xdr:to>
      <xdr:col>46</xdr:col>
      <xdr:colOff>38100</xdr:colOff>
      <xdr:row>86</xdr:row>
      <xdr:rowOff>87630</xdr:rowOff>
    </xdr:to>
    <xdr:sp macro="" textlink="">
      <xdr:nvSpPr>
        <xdr:cNvPr id="361" name="楕円 360"/>
        <xdr:cNvSpPr/>
      </xdr:nvSpPr>
      <xdr:spPr>
        <a:xfrm>
          <a:off x="8699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35561</xdr:rowOff>
    </xdr:from>
    <xdr:to>
      <xdr:col>50</xdr:col>
      <xdr:colOff>114300</xdr:colOff>
      <xdr:row>86</xdr:row>
      <xdr:rowOff>36830</xdr:rowOff>
    </xdr:to>
    <xdr:cxnSp macro="">
      <xdr:nvCxnSpPr>
        <xdr:cNvPr id="362" name="直線コネクタ 361"/>
        <xdr:cNvCxnSpPr/>
      </xdr:nvCxnSpPr>
      <xdr:spPr>
        <a:xfrm flipV="1">
          <a:off x="8750300" y="147802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63" name="楕円 362"/>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36830</xdr:rowOff>
    </xdr:from>
    <xdr:to>
      <xdr:col>45</xdr:col>
      <xdr:colOff>177800</xdr:colOff>
      <xdr:row>86</xdr:row>
      <xdr:rowOff>38100</xdr:rowOff>
    </xdr:to>
    <xdr:cxnSp macro="">
      <xdr:nvCxnSpPr>
        <xdr:cNvPr id="364" name="直線コネクタ 363"/>
        <xdr:cNvCxnSpPr/>
      </xdr:nvCxnSpPr>
      <xdr:spPr>
        <a:xfrm flipV="1">
          <a:off x="7861300" y="1478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161289</xdr:rowOff>
    </xdr:from>
    <xdr:to>
      <xdr:col>36</xdr:col>
      <xdr:colOff>165100</xdr:colOff>
      <xdr:row>86</xdr:row>
      <xdr:rowOff>91439</xdr:rowOff>
    </xdr:to>
    <xdr:sp macro="" textlink="">
      <xdr:nvSpPr>
        <xdr:cNvPr id="365" name="楕円 364"/>
        <xdr:cNvSpPr/>
      </xdr:nvSpPr>
      <xdr:spPr>
        <a:xfrm>
          <a:off x="6921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38100</xdr:rowOff>
    </xdr:from>
    <xdr:to>
      <xdr:col>41</xdr:col>
      <xdr:colOff>50800</xdr:colOff>
      <xdr:row>86</xdr:row>
      <xdr:rowOff>40639</xdr:rowOff>
    </xdr:to>
    <xdr:cxnSp macro="">
      <xdr:nvCxnSpPr>
        <xdr:cNvPr id="366" name="直線コネクタ 365"/>
        <xdr:cNvCxnSpPr/>
      </xdr:nvCxnSpPr>
      <xdr:spPr>
        <a:xfrm flipV="1">
          <a:off x="6972300" y="147828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77488</xdr:rowOff>
    </xdr:from>
    <xdr:ext cx="469744" cy="259045"/>
    <xdr:sp macro="" textlink="">
      <xdr:nvSpPr>
        <xdr:cNvPr id="371" name="n_1mainValue【福祉施設】&#10;一人当たり面積"/>
        <xdr:cNvSpPr txBox="1"/>
      </xdr:nvSpPr>
      <xdr:spPr>
        <a:xfrm>
          <a:off x="9391727" y="148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78757</xdr:rowOff>
    </xdr:from>
    <xdr:ext cx="469744" cy="259045"/>
    <xdr:sp macro="" textlink="">
      <xdr:nvSpPr>
        <xdr:cNvPr id="372" name="n_2mainValue【福祉施設】&#10;一人当たり面積"/>
        <xdr:cNvSpPr txBox="1"/>
      </xdr:nvSpPr>
      <xdr:spPr>
        <a:xfrm>
          <a:off x="85154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73" name="n_3mainValue【福祉施設】&#10;一人当たり面積"/>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82566</xdr:rowOff>
    </xdr:from>
    <xdr:ext cx="469744" cy="259045"/>
    <xdr:sp macro="" textlink="">
      <xdr:nvSpPr>
        <xdr:cNvPr id="374" name="n_4mainValue【福祉施設】&#10;一人当たり面積"/>
        <xdr:cNvSpPr txBox="1"/>
      </xdr:nvSpPr>
      <xdr:spPr>
        <a:xfrm>
          <a:off x="6737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123189</xdr:rowOff>
    </xdr:from>
    <xdr:to>
      <xdr:col>24</xdr:col>
      <xdr:colOff>114300</xdr:colOff>
      <xdr:row>104</xdr:row>
      <xdr:rowOff>53339</xdr:rowOff>
    </xdr:to>
    <xdr:sp macro="" textlink="">
      <xdr:nvSpPr>
        <xdr:cNvPr id="414" name="楕円 413"/>
        <xdr:cNvSpPr/>
      </xdr:nvSpPr>
      <xdr:spPr>
        <a:xfrm>
          <a:off x="4584700" y="177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101616</xdr:rowOff>
    </xdr:from>
    <xdr:ext cx="405111" cy="259045"/>
    <xdr:sp macro="" textlink="">
      <xdr:nvSpPr>
        <xdr:cNvPr id="415" name="【市民会館】&#10;有形固定資産減価償却率該当値テキスト"/>
        <xdr:cNvSpPr txBox="1"/>
      </xdr:nvSpPr>
      <xdr:spPr>
        <a:xfrm>
          <a:off x="4673600"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104139</xdr:rowOff>
    </xdr:from>
    <xdr:to>
      <xdr:col>20</xdr:col>
      <xdr:colOff>38100</xdr:colOff>
      <xdr:row>104</xdr:row>
      <xdr:rowOff>34289</xdr:rowOff>
    </xdr:to>
    <xdr:sp macro="" textlink="">
      <xdr:nvSpPr>
        <xdr:cNvPr id="416" name="楕円 415"/>
        <xdr:cNvSpPr/>
      </xdr:nvSpPr>
      <xdr:spPr>
        <a:xfrm>
          <a:off x="3746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154939</xdr:rowOff>
    </xdr:from>
    <xdr:to>
      <xdr:col>24</xdr:col>
      <xdr:colOff>63500</xdr:colOff>
      <xdr:row>104</xdr:row>
      <xdr:rowOff>2539</xdr:rowOff>
    </xdr:to>
    <xdr:cxnSp macro="">
      <xdr:nvCxnSpPr>
        <xdr:cNvPr id="417" name="直線コネクタ 416"/>
        <xdr:cNvCxnSpPr/>
      </xdr:nvCxnSpPr>
      <xdr:spPr>
        <a:xfrm>
          <a:off x="3797300" y="178142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78739</xdr:rowOff>
    </xdr:from>
    <xdr:to>
      <xdr:col>15</xdr:col>
      <xdr:colOff>101600</xdr:colOff>
      <xdr:row>104</xdr:row>
      <xdr:rowOff>8889</xdr:rowOff>
    </xdr:to>
    <xdr:sp macro="" textlink="">
      <xdr:nvSpPr>
        <xdr:cNvPr id="418" name="楕円 417"/>
        <xdr:cNvSpPr/>
      </xdr:nvSpPr>
      <xdr:spPr>
        <a:xfrm>
          <a:off x="2857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103</xdr:row>
      <xdr:rowOff>154939</xdr:rowOff>
    </xdr:to>
    <xdr:cxnSp macro="">
      <xdr:nvCxnSpPr>
        <xdr:cNvPr id="419" name="直線コネクタ 418"/>
        <xdr:cNvCxnSpPr/>
      </xdr:nvCxnSpPr>
      <xdr:spPr>
        <a:xfrm>
          <a:off x="2908300" y="177888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53339</xdr:rowOff>
    </xdr:from>
    <xdr:to>
      <xdr:col>10</xdr:col>
      <xdr:colOff>165100</xdr:colOff>
      <xdr:row>103</xdr:row>
      <xdr:rowOff>154939</xdr:rowOff>
    </xdr:to>
    <xdr:sp macro="" textlink="">
      <xdr:nvSpPr>
        <xdr:cNvPr id="420" name="楕円 419"/>
        <xdr:cNvSpPr/>
      </xdr:nvSpPr>
      <xdr:spPr>
        <a:xfrm>
          <a:off x="19685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104139</xdr:rowOff>
    </xdr:from>
    <xdr:to>
      <xdr:col>15</xdr:col>
      <xdr:colOff>50800</xdr:colOff>
      <xdr:row>103</xdr:row>
      <xdr:rowOff>129539</xdr:rowOff>
    </xdr:to>
    <xdr:cxnSp macro="">
      <xdr:nvCxnSpPr>
        <xdr:cNvPr id="421" name="直線コネクタ 420"/>
        <xdr:cNvCxnSpPr/>
      </xdr:nvCxnSpPr>
      <xdr:spPr>
        <a:xfrm>
          <a:off x="2019300" y="177634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29211</xdr:rowOff>
    </xdr:from>
    <xdr:to>
      <xdr:col>6</xdr:col>
      <xdr:colOff>38100</xdr:colOff>
      <xdr:row>103</xdr:row>
      <xdr:rowOff>130811</xdr:rowOff>
    </xdr:to>
    <xdr:sp macro="" textlink="">
      <xdr:nvSpPr>
        <xdr:cNvPr id="422" name="楕円 421"/>
        <xdr:cNvSpPr/>
      </xdr:nvSpPr>
      <xdr:spPr>
        <a:xfrm>
          <a:off x="1079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80011</xdr:rowOff>
    </xdr:from>
    <xdr:to>
      <xdr:col>10</xdr:col>
      <xdr:colOff>114300</xdr:colOff>
      <xdr:row>103</xdr:row>
      <xdr:rowOff>104139</xdr:rowOff>
    </xdr:to>
    <xdr:cxnSp macro="">
      <xdr:nvCxnSpPr>
        <xdr:cNvPr id="423" name="直線コネクタ 422"/>
        <xdr:cNvCxnSpPr/>
      </xdr:nvCxnSpPr>
      <xdr:spPr>
        <a:xfrm>
          <a:off x="1130300" y="177393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7" name="n_4aveValue【市民会館】&#10;有形固定資産減価償却率"/>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25416</xdr:rowOff>
    </xdr:from>
    <xdr:ext cx="405111" cy="259045"/>
    <xdr:sp macro="" textlink="">
      <xdr:nvSpPr>
        <xdr:cNvPr id="428" name="n_1main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xdr:rowOff>
    </xdr:from>
    <xdr:ext cx="405111" cy="259045"/>
    <xdr:sp macro="" textlink="">
      <xdr:nvSpPr>
        <xdr:cNvPr id="429" name="n_2mainValue【市民会館】&#10;有形固定資産減価償却率"/>
        <xdr:cNvSpPr txBox="1"/>
      </xdr:nvSpPr>
      <xdr:spPr>
        <a:xfrm>
          <a:off x="2705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146066</xdr:rowOff>
    </xdr:from>
    <xdr:ext cx="405111" cy="259045"/>
    <xdr:sp macro="" textlink="">
      <xdr:nvSpPr>
        <xdr:cNvPr id="430" name="n_3mainValue【市民会館】&#10;有形固定資産減価償却率"/>
        <xdr:cNvSpPr txBox="1"/>
      </xdr:nvSpPr>
      <xdr:spPr>
        <a:xfrm>
          <a:off x="1816744" y="17805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147338</xdr:rowOff>
    </xdr:from>
    <xdr:ext cx="405111" cy="259045"/>
    <xdr:sp macro="" textlink="">
      <xdr:nvSpPr>
        <xdr:cNvPr id="431" name="n_4mainValue【市民会館】&#10;有形固定資産減価償却率"/>
        <xdr:cNvSpPr txBox="1"/>
      </xdr:nvSpPr>
      <xdr:spPr>
        <a:xfrm>
          <a:off x="927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74930</xdr:rowOff>
    </xdr:from>
    <xdr:to>
      <xdr:col>55</xdr:col>
      <xdr:colOff>50800</xdr:colOff>
      <xdr:row>106</xdr:row>
      <xdr:rowOff>5080</xdr:rowOff>
    </xdr:to>
    <xdr:sp macro="" textlink="">
      <xdr:nvSpPr>
        <xdr:cNvPr id="471" name="楕円 470"/>
        <xdr:cNvSpPr/>
      </xdr:nvSpPr>
      <xdr:spPr>
        <a:xfrm>
          <a:off x="10426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97807</xdr:rowOff>
    </xdr:from>
    <xdr:ext cx="469744" cy="259045"/>
    <xdr:sp macro="" textlink="">
      <xdr:nvSpPr>
        <xdr:cNvPr id="472" name="【市民会館】&#10;一人当たり面積該当値テキスト"/>
        <xdr:cNvSpPr txBox="1"/>
      </xdr:nvSpPr>
      <xdr:spPr>
        <a:xfrm>
          <a:off x="10515600"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84455</xdr:rowOff>
    </xdr:from>
    <xdr:to>
      <xdr:col>50</xdr:col>
      <xdr:colOff>165100</xdr:colOff>
      <xdr:row>106</xdr:row>
      <xdr:rowOff>14605</xdr:rowOff>
    </xdr:to>
    <xdr:sp macro="" textlink="">
      <xdr:nvSpPr>
        <xdr:cNvPr id="473" name="楕円 472"/>
        <xdr:cNvSpPr/>
      </xdr:nvSpPr>
      <xdr:spPr>
        <a:xfrm>
          <a:off x="9588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125730</xdr:rowOff>
    </xdr:from>
    <xdr:to>
      <xdr:col>55</xdr:col>
      <xdr:colOff>0</xdr:colOff>
      <xdr:row>105</xdr:row>
      <xdr:rowOff>135255</xdr:rowOff>
    </xdr:to>
    <xdr:cxnSp macro="">
      <xdr:nvCxnSpPr>
        <xdr:cNvPr id="474" name="直線コネクタ 473"/>
        <xdr:cNvCxnSpPr/>
      </xdr:nvCxnSpPr>
      <xdr:spPr>
        <a:xfrm flipV="1">
          <a:off x="9639300" y="181279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475" name="楕円 474"/>
        <xdr:cNvSpPr/>
      </xdr:nvSpPr>
      <xdr:spPr>
        <a:xfrm>
          <a:off x="869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135255</xdr:rowOff>
    </xdr:from>
    <xdr:to>
      <xdr:col>50</xdr:col>
      <xdr:colOff>114300</xdr:colOff>
      <xdr:row>105</xdr:row>
      <xdr:rowOff>144780</xdr:rowOff>
    </xdr:to>
    <xdr:cxnSp macro="">
      <xdr:nvCxnSpPr>
        <xdr:cNvPr id="476" name="直線コネクタ 475"/>
        <xdr:cNvCxnSpPr/>
      </xdr:nvCxnSpPr>
      <xdr:spPr>
        <a:xfrm flipV="1">
          <a:off x="8750300" y="18137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77" name="楕円 476"/>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144780</xdr:rowOff>
    </xdr:from>
    <xdr:to>
      <xdr:col>45</xdr:col>
      <xdr:colOff>177800</xdr:colOff>
      <xdr:row>105</xdr:row>
      <xdr:rowOff>156211</xdr:rowOff>
    </xdr:to>
    <xdr:cxnSp macro="">
      <xdr:nvCxnSpPr>
        <xdr:cNvPr id="478" name="直線コネクタ 477"/>
        <xdr:cNvCxnSpPr/>
      </xdr:nvCxnSpPr>
      <xdr:spPr>
        <a:xfrm flipV="1">
          <a:off x="7861300" y="18147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116839</xdr:rowOff>
    </xdr:from>
    <xdr:to>
      <xdr:col>36</xdr:col>
      <xdr:colOff>165100</xdr:colOff>
      <xdr:row>106</xdr:row>
      <xdr:rowOff>46989</xdr:rowOff>
    </xdr:to>
    <xdr:sp macro="" textlink="">
      <xdr:nvSpPr>
        <xdr:cNvPr id="479" name="楕円 478"/>
        <xdr:cNvSpPr/>
      </xdr:nvSpPr>
      <xdr:spPr>
        <a:xfrm>
          <a:off x="692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167639</xdr:rowOff>
    </xdr:to>
    <xdr:cxnSp macro="">
      <xdr:nvCxnSpPr>
        <xdr:cNvPr id="480" name="直線コネクタ 479"/>
        <xdr:cNvCxnSpPr/>
      </xdr:nvCxnSpPr>
      <xdr:spPr>
        <a:xfrm flipV="1">
          <a:off x="6972300" y="18158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31132</xdr:rowOff>
    </xdr:from>
    <xdr:ext cx="469744" cy="259045"/>
    <xdr:sp macro="" textlink="">
      <xdr:nvSpPr>
        <xdr:cNvPr id="485" name="n_1mainValue【市民会館】&#10;一人当たり面積"/>
        <xdr:cNvSpPr txBox="1"/>
      </xdr:nvSpPr>
      <xdr:spPr>
        <a:xfrm>
          <a:off x="9391727"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86" name="n_2main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52088</xdr:rowOff>
    </xdr:from>
    <xdr:ext cx="469744" cy="259045"/>
    <xdr:sp macro="" textlink="">
      <xdr:nvSpPr>
        <xdr:cNvPr id="487" name="n_3mainValue【市民会館】&#10;一人当たり面積"/>
        <xdr:cNvSpPr txBox="1"/>
      </xdr:nvSpPr>
      <xdr:spPr>
        <a:xfrm>
          <a:off x="7626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63516</xdr:rowOff>
    </xdr:from>
    <xdr:ext cx="469744" cy="259045"/>
    <xdr:sp macro="" textlink="">
      <xdr:nvSpPr>
        <xdr:cNvPr id="488" name="n_4mainValue【市民会館】&#10;一人当たり面積"/>
        <xdr:cNvSpPr txBox="1"/>
      </xdr:nvSpPr>
      <xdr:spPr>
        <a:xfrm>
          <a:off x="6737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8"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23495</xdr:rowOff>
    </xdr:from>
    <xdr:to>
      <xdr:col>85</xdr:col>
      <xdr:colOff>177800</xdr:colOff>
      <xdr:row>40</xdr:row>
      <xdr:rowOff>125095</xdr:rowOff>
    </xdr:to>
    <xdr:sp macro="" textlink="">
      <xdr:nvSpPr>
        <xdr:cNvPr id="529" name="楕円 528"/>
        <xdr:cNvSpPr/>
      </xdr:nvSpPr>
      <xdr:spPr>
        <a:xfrm>
          <a:off x="162687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1922</xdr:rowOff>
    </xdr:from>
    <xdr:ext cx="405111" cy="259045"/>
    <xdr:sp macro="" textlink="">
      <xdr:nvSpPr>
        <xdr:cNvPr id="530" name="【一般廃棄物処理施設】&#10;有形固定資産減価償却率該当値テキスト"/>
        <xdr:cNvSpPr txBox="1"/>
      </xdr:nvSpPr>
      <xdr:spPr>
        <a:xfrm>
          <a:off x="16357600"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531" name="楕円 530"/>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57150</xdr:rowOff>
    </xdr:from>
    <xdr:to>
      <xdr:col>85</xdr:col>
      <xdr:colOff>127000</xdr:colOff>
      <xdr:row>40</xdr:row>
      <xdr:rowOff>74295</xdr:rowOff>
    </xdr:to>
    <xdr:cxnSp macro="">
      <xdr:nvCxnSpPr>
        <xdr:cNvPr id="532" name="直線コネクタ 531"/>
        <xdr:cNvCxnSpPr/>
      </xdr:nvCxnSpPr>
      <xdr:spPr>
        <a:xfrm>
          <a:off x="15481300" y="6915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158750</xdr:rowOff>
    </xdr:from>
    <xdr:to>
      <xdr:col>76</xdr:col>
      <xdr:colOff>165100</xdr:colOff>
      <xdr:row>40</xdr:row>
      <xdr:rowOff>88900</xdr:rowOff>
    </xdr:to>
    <xdr:sp macro="" textlink="">
      <xdr:nvSpPr>
        <xdr:cNvPr id="533" name="楕円 532"/>
        <xdr:cNvSpPr/>
      </xdr:nvSpPr>
      <xdr:spPr>
        <a:xfrm>
          <a:off x="1454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40</xdr:row>
      <xdr:rowOff>57150</xdr:rowOff>
    </xdr:to>
    <xdr:cxnSp macro="">
      <xdr:nvCxnSpPr>
        <xdr:cNvPr id="534" name="直線コネクタ 533"/>
        <xdr:cNvCxnSpPr/>
      </xdr:nvCxnSpPr>
      <xdr:spPr>
        <a:xfrm>
          <a:off x="14592300" y="689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141605</xdr:rowOff>
    </xdr:from>
    <xdr:to>
      <xdr:col>72</xdr:col>
      <xdr:colOff>38100</xdr:colOff>
      <xdr:row>40</xdr:row>
      <xdr:rowOff>71755</xdr:rowOff>
    </xdr:to>
    <xdr:sp macro="" textlink="">
      <xdr:nvSpPr>
        <xdr:cNvPr id="535" name="楕円 534"/>
        <xdr:cNvSpPr/>
      </xdr:nvSpPr>
      <xdr:spPr>
        <a:xfrm>
          <a:off x="13652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20955</xdr:rowOff>
    </xdr:from>
    <xdr:to>
      <xdr:col>76</xdr:col>
      <xdr:colOff>114300</xdr:colOff>
      <xdr:row>40</xdr:row>
      <xdr:rowOff>38100</xdr:rowOff>
    </xdr:to>
    <xdr:cxnSp macro="">
      <xdr:nvCxnSpPr>
        <xdr:cNvPr id="536" name="直線コネクタ 535"/>
        <xdr:cNvCxnSpPr/>
      </xdr:nvCxnSpPr>
      <xdr:spPr>
        <a:xfrm>
          <a:off x="13703300" y="68789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103505</xdr:rowOff>
    </xdr:from>
    <xdr:to>
      <xdr:col>67</xdr:col>
      <xdr:colOff>101600</xdr:colOff>
      <xdr:row>40</xdr:row>
      <xdr:rowOff>33655</xdr:rowOff>
    </xdr:to>
    <xdr:sp macro="" textlink="">
      <xdr:nvSpPr>
        <xdr:cNvPr id="537" name="楕円 536"/>
        <xdr:cNvSpPr/>
      </xdr:nvSpPr>
      <xdr:spPr>
        <a:xfrm>
          <a:off x="12763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154305</xdr:rowOff>
    </xdr:from>
    <xdr:to>
      <xdr:col>71</xdr:col>
      <xdr:colOff>177800</xdr:colOff>
      <xdr:row>40</xdr:row>
      <xdr:rowOff>20955</xdr:rowOff>
    </xdr:to>
    <xdr:cxnSp macro="">
      <xdr:nvCxnSpPr>
        <xdr:cNvPr id="538" name="直線コネクタ 537"/>
        <xdr:cNvCxnSpPr/>
      </xdr:nvCxnSpPr>
      <xdr:spPr>
        <a:xfrm>
          <a:off x="12814300" y="6840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9"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41"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2"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543" name="n_1mainValue【一般廃棄物処理施設】&#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80027</xdr:rowOff>
    </xdr:from>
    <xdr:ext cx="405111" cy="259045"/>
    <xdr:sp macro="" textlink="">
      <xdr:nvSpPr>
        <xdr:cNvPr id="544" name="n_2mainValue【一般廃棄物処理施設】&#10;有形固定資産減価償却率"/>
        <xdr:cNvSpPr txBox="1"/>
      </xdr:nvSpPr>
      <xdr:spPr>
        <a:xfrm>
          <a:off x="14389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62882</xdr:rowOff>
    </xdr:from>
    <xdr:ext cx="405111" cy="259045"/>
    <xdr:sp macro="" textlink="">
      <xdr:nvSpPr>
        <xdr:cNvPr id="545" name="n_3mainValue【一般廃棄物処理施設】&#10;有形固定資産減価償却率"/>
        <xdr:cNvSpPr txBox="1"/>
      </xdr:nvSpPr>
      <xdr:spPr>
        <a:xfrm>
          <a:off x="13500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24782</xdr:rowOff>
    </xdr:from>
    <xdr:ext cx="405111" cy="259045"/>
    <xdr:sp macro="" textlink="">
      <xdr:nvSpPr>
        <xdr:cNvPr id="546" name="n_4mainValue【一般廃棄物処理施設】&#10;有形固定資産減価償却率"/>
        <xdr:cNvSpPr txBox="1"/>
      </xdr:nvSpPr>
      <xdr:spPr>
        <a:xfrm>
          <a:off x="12611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73"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40307</xdr:rowOff>
    </xdr:from>
    <xdr:to>
      <xdr:col>116</xdr:col>
      <xdr:colOff>114300</xdr:colOff>
      <xdr:row>38</xdr:row>
      <xdr:rowOff>141907</xdr:rowOff>
    </xdr:to>
    <xdr:sp macro="" textlink="">
      <xdr:nvSpPr>
        <xdr:cNvPr id="584" name="楕円 583"/>
        <xdr:cNvSpPr/>
      </xdr:nvSpPr>
      <xdr:spPr>
        <a:xfrm>
          <a:off x="22110700" y="655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63184</xdr:rowOff>
    </xdr:from>
    <xdr:ext cx="599010" cy="259045"/>
    <xdr:sp macro="" textlink="">
      <xdr:nvSpPr>
        <xdr:cNvPr id="585" name="【一般廃棄物処理施設】&#10;一人当たり有形固定資産（償却資産）額該当値テキスト"/>
        <xdr:cNvSpPr txBox="1"/>
      </xdr:nvSpPr>
      <xdr:spPr>
        <a:xfrm>
          <a:off x="22199600" y="640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50946</xdr:rowOff>
    </xdr:from>
    <xdr:to>
      <xdr:col>112</xdr:col>
      <xdr:colOff>38100</xdr:colOff>
      <xdr:row>38</xdr:row>
      <xdr:rowOff>152546</xdr:rowOff>
    </xdr:to>
    <xdr:sp macro="" textlink="">
      <xdr:nvSpPr>
        <xdr:cNvPr id="586" name="楕円 585"/>
        <xdr:cNvSpPr/>
      </xdr:nvSpPr>
      <xdr:spPr>
        <a:xfrm>
          <a:off x="21272500" y="65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91107</xdr:rowOff>
    </xdr:from>
    <xdr:to>
      <xdr:col>116</xdr:col>
      <xdr:colOff>63500</xdr:colOff>
      <xdr:row>38</xdr:row>
      <xdr:rowOff>101746</xdr:rowOff>
    </xdr:to>
    <xdr:cxnSp macro="">
      <xdr:nvCxnSpPr>
        <xdr:cNvPr id="587" name="直線コネクタ 586"/>
        <xdr:cNvCxnSpPr/>
      </xdr:nvCxnSpPr>
      <xdr:spPr>
        <a:xfrm flipV="1">
          <a:off x="21323300" y="6606207"/>
          <a:ext cx="838200" cy="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60168</xdr:rowOff>
    </xdr:from>
    <xdr:to>
      <xdr:col>107</xdr:col>
      <xdr:colOff>101600</xdr:colOff>
      <xdr:row>38</xdr:row>
      <xdr:rowOff>161768</xdr:rowOff>
    </xdr:to>
    <xdr:sp macro="" textlink="">
      <xdr:nvSpPr>
        <xdr:cNvPr id="588" name="楕円 587"/>
        <xdr:cNvSpPr/>
      </xdr:nvSpPr>
      <xdr:spPr>
        <a:xfrm>
          <a:off x="20383500" y="65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101746</xdr:rowOff>
    </xdr:from>
    <xdr:to>
      <xdr:col>111</xdr:col>
      <xdr:colOff>177800</xdr:colOff>
      <xdr:row>38</xdr:row>
      <xdr:rowOff>110968</xdr:rowOff>
    </xdr:to>
    <xdr:cxnSp macro="">
      <xdr:nvCxnSpPr>
        <xdr:cNvPr id="589" name="直線コネクタ 588"/>
        <xdr:cNvCxnSpPr/>
      </xdr:nvCxnSpPr>
      <xdr:spPr>
        <a:xfrm flipV="1">
          <a:off x="20434300" y="6616846"/>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72466</xdr:rowOff>
    </xdr:from>
    <xdr:to>
      <xdr:col>102</xdr:col>
      <xdr:colOff>165100</xdr:colOff>
      <xdr:row>39</xdr:row>
      <xdr:rowOff>2616</xdr:rowOff>
    </xdr:to>
    <xdr:sp macro="" textlink="">
      <xdr:nvSpPr>
        <xdr:cNvPr id="590" name="楕円 589"/>
        <xdr:cNvSpPr/>
      </xdr:nvSpPr>
      <xdr:spPr>
        <a:xfrm>
          <a:off x="19494500" y="65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110968</xdr:rowOff>
    </xdr:from>
    <xdr:to>
      <xdr:col>107</xdr:col>
      <xdr:colOff>50800</xdr:colOff>
      <xdr:row>38</xdr:row>
      <xdr:rowOff>123266</xdr:rowOff>
    </xdr:to>
    <xdr:cxnSp macro="">
      <xdr:nvCxnSpPr>
        <xdr:cNvPr id="591" name="直線コネクタ 590"/>
        <xdr:cNvCxnSpPr/>
      </xdr:nvCxnSpPr>
      <xdr:spPr>
        <a:xfrm flipV="1">
          <a:off x="19545300" y="6626068"/>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84063</xdr:rowOff>
    </xdr:from>
    <xdr:to>
      <xdr:col>98</xdr:col>
      <xdr:colOff>38100</xdr:colOff>
      <xdr:row>39</xdr:row>
      <xdr:rowOff>14213</xdr:rowOff>
    </xdr:to>
    <xdr:sp macro="" textlink="">
      <xdr:nvSpPr>
        <xdr:cNvPr id="592" name="楕円 591"/>
        <xdr:cNvSpPr/>
      </xdr:nvSpPr>
      <xdr:spPr>
        <a:xfrm>
          <a:off x="18605500" y="65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123266</xdr:rowOff>
    </xdr:from>
    <xdr:to>
      <xdr:col>102</xdr:col>
      <xdr:colOff>114300</xdr:colOff>
      <xdr:row>38</xdr:row>
      <xdr:rowOff>134863</xdr:rowOff>
    </xdr:to>
    <xdr:cxnSp macro="">
      <xdr:nvCxnSpPr>
        <xdr:cNvPr id="593" name="直線コネクタ 592"/>
        <xdr:cNvCxnSpPr/>
      </xdr:nvCxnSpPr>
      <xdr:spPr>
        <a:xfrm flipV="1">
          <a:off x="18656300" y="6638366"/>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94"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96"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597" name="n_4aveValue【一般廃棄物処理施設】&#10;一人当たり有形固定資産（償却資産）額"/>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169073</xdr:rowOff>
    </xdr:from>
    <xdr:ext cx="599010" cy="259045"/>
    <xdr:sp macro="" textlink="">
      <xdr:nvSpPr>
        <xdr:cNvPr id="598" name="n_1mainValue【一般廃棄物処理施設】&#10;一人当たり有形固定資産（償却資産）額"/>
        <xdr:cNvSpPr txBox="1"/>
      </xdr:nvSpPr>
      <xdr:spPr>
        <a:xfrm>
          <a:off x="21011095" y="634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152895</xdr:rowOff>
    </xdr:from>
    <xdr:ext cx="599010" cy="259045"/>
    <xdr:sp macro="" textlink="">
      <xdr:nvSpPr>
        <xdr:cNvPr id="599" name="n_2mainValue【一般廃棄物処理施設】&#10;一人当たり有形固定資産（償却資産）額"/>
        <xdr:cNvSpPr txBox="1"/>
      </xdr:nvSpPr>
      <xdr:spPr>
        <a:xfrm>
          <a:off x="20134795" y="666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19144</xdr:rowOff>
    </xdr:from>
    <xdr:ext cx="599010" cy="259045"/>
    <xdr:sp macro="" textlink="">
      <xdr:nvSpPr>
        <xdr:cNvPr id="600" name="n_3mainValue【一般廃棄物処理施設】&#10;一人当たり有形固定資産（償却資産）額"/>
        <xdr:cNvSpPr txBox="1"/>
      </xdr:nvSpPr>
      <xdr:spPr>
        <a:xfrm>
          <a:off x="19245795" y="636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30740</xdr:rowOff>
    </xdr:from>
    <xdr:ext cx="599010" cy="259045"/>
    <xdr:sp macro="" textlink="">
      <xdr:nvSpPr>
        <xdr:cNvPr id="601" name="n_4mainValue【一般廃棄物処理施設】&#10;一人当たり有形固定資産（償却資産）額"/>
        <xdr:cNvSpPr txBox="1"/>
      </xdr:nvSpPr>
      <xdr:spPr>
        <a:xfrm>
          <a:off x="18356795" y="637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3" name="直線コネクタ 6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7" name="直線コネクタ 6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48"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49" name="フローチャート: 判断 6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0" name="フローチャート: 判断 6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1" name="フローチャート: 判断 6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2" name="フローチャート: 判断 6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3" name="フローチャート: 判断 65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659" name="楕円 658"/>
        <xdr:cNvSpPr/>
      </xdr:nvSpPr>
      <xdr:spPr>
        <a:xfrm>
          <a:off x="16268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111414</xdr:rowOff>
    </xdr:from>
    <xdr:ext cx="405111" cy="259045"/>
    <xdr:sp macro="" textlink="">
      <xdr:nvSpPr>
        <xdr:cNvPr id="660" name="【消防施設】&#10;有形固定資産減価償却率該当値テキスト"/>
        <xdr:cNvSpPr txBox="1"/>
      </xdr:nvSpPr>
      <xdr:spPr>
        <a:xfrm>
          <a:off x="16357600" y="1382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661" name="楕円 660"/>
        <xdr:cNvSpPr/>
      </xdr:nvSpPr>
      <xdr:spPr>
        <a:xfrm>
          <a:off x="1543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111579</xdr:rowOff>
    </xdr:from>
    <xdr:to>
      <xdr:col>85</xdr:col>
      <xdr:colOff>127000</xdr:colOff>
      <xdr:row>81</xdr:row>
      <xdr:rowOff>139337</xdr:rowOff>
    </xdr:to>
    <xdr:cxnSp macro="">
      <xdr:nvCxnSpPr>
        <xdr:cNvPr id="662" name="直線コネクタ 661"/>
        <xdr:cNvCxnSpPr/>
      </xdr:nvCxnSpPr>
      <xdr:spPr>
        <a:xfrm>
          <a:off x="15481300" y="1399902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54248</xdr:rowOff>
    </xdr:from>
    <xdr:to>
      <xdr:col>76</xdr:col>
      <xdr:colOff>165100</xdr:colOff>
      <xdr:row>81</xdr:row>
      <xdr:rowOff>155848</xdr:rowOff>
    </xdr:to>
    <xdr:sp macro="" textlink="">
      <xdr:nvSpPr>
        <xdr:cNvPr id="663" name="楕円 662"/>
        <xdr:cNvSpPr/>
      </xdr:nvSpPr>
      <xdr:spPr>
        <a:xfrm>
          <a:off x="14541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105048</xdr:rowOff>
    </xdr:from>
    <xdr:to>
      <xdr:col>81</xdr:col>
      <xdr:colOff>50800</xdr:colOff>
      <xdr:row>81</xdr:row>
      <xdr:rowOff>111579</xdr:rowOff>
    </xdr:to>
    <xdr:cxnSp macro="">
      <xdr:nvCxnSpPr>
        <xdr:cNvPr id="664" name="直線コネクタ 663"/>
        <xdr:cNvCxnSpPr/>
      </xdr:nvCxnSpPr>
      <xdr:spPr>
        <a:xfrm>
          <a:off x="14592300" y="139924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15058</xdr:rowOff>
    </xdr:from>
    <xdr:to>
      <xdr:col>72</xdr:col>
      <xdr:colOff>38100</xdr:colOff>
      <xdr:row>81</xdr:row>
      <xdr:rowOff>116658</xdr:rowOff>
    </xdr:to>
    <xdr:sp macro="" textlink="">
      <xdr:nvSpPr>
        <xdr:cNvPr id="665" name="楕円 664"/>
        <xdr:cNvSpPr/>
      </xdr:nvSpPr>
      <xdr:spPr>
        <a:xfrm>
          <a:off x="13652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65858</xdr:rowOff>
    </xdr:from>
    <xdr:to>
      <xdr:col>76</xdr:col>
      <xdr:colOff>114300</xdr:colOff>
      <xdr:row>81</xdr:row>
      <xdr:rowOff>105048</xdr:rowOff>
    </xdr:to>
    <xdr:cxnSp macro="">
      <xdr:nvCxnSpPr>
        <xdr:cNvPr id="666" name="直線コネクタ 665"/>
        <xdr:cNvCxnSpPr/>
      </xdr:nvCxnSpPr>
      <xdr:spPr>
        <a:xfrm>
          <a:off x="13703300" y="139533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96701</xdr:rowOff>
    </xdr:from>
    <xdr:to>
      <xdr:col>67</xdr:col>
      <xdr:colOff>101600</xdr:colOff>
      <xdr:row>81</xdr:row>
      <xdr:rowOff>26851</xdr:rowOff>
    </xdr:to>
    <xdr:sp macro="" textlink="">
      <xdr:nvSpPr>
        <xdr:cNvPr id="667" name="楕円 666"/>
        <xdr:cNvSpPr/>
      </xdr:nvSpPr>
      <xdr:spPr>
        <a:xfrm>
          <a:off x="12763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147501</xdr:rowOff>
    </xdr:from>
    <xdr:to>
      <xdr:col>71</xdr:col>
      <xdr:colOff>177800</xdr:colOff>
      <xdr:row>81</xdr:row>
      <xdr:rowOff>65858</xdr:rowOff>
    </xdr:to>
    <xdr:cxnSp macro="">
      <xdr:nvCxnSpPr>
        <xdr:cNvPr id="668" name="直線コネクタ 667"/>
        <xdr:cNvCxnSpPr/>
      </xdr:nvCxnSpPr>
      <xdr:spPr>
        <a:xfrm>
          <a:off x="12814300" y="13863501"/>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69"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70"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1"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72"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7456</xdr:rowOff>
    </xdr:from>
    <xdr:ext cx="405111" cy="259045"/>
    <xdr:sp macro="" textlink="">
      <xdr:nvSpPr>
        <xdr:cNvPr id="673" name="n_1mainValue【消防施設】&#10;有形固定資産減価償却率"/>
        <xdr:cNvSpPr txBox="1"/>
      </xdr:nvSpPr>
      <xdr:spPr>
        <a:xfrm>
          <a:off x="15266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925</xdr:rowOff>
    </xdr:from>
    <xdr:ext cx="405111" cy="259045"/>
    <xdr:sp macro="" textlink="">
      <xdr:nvSpPr>
        <xdr:cNvPr id="674" name="n_2mainValue【消防施設】&#10;有形固定資産減価償却率"/>
        <xdr:cNvSpPr txBox="1"/>
      </xdr:nvSpPr>
      <xdr:spPr>
        <a:xfrm>
          <a:off x="14389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133185</xdr:rowOff>
    </xdr:from>
    <xdr:ext cx="405111" cy="259045"/>
    <xdr:sp macro="" textlink="">
      <xdr:nvSpPr>
        <xdr:cNvPr id="675" name="n_3mainValue【消防施設】&#10;有形固定資産減価償却率"/>
        <xdr:cNvSpPr txBox="1"/>
      </xdr:nvSpPr>
      <xdr:spPr>
        <a:xfrm>
          <a:off x="13500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43378</xdr:rowOff>
    </xdr:from>
    <xdr:ext cx="405111" cy="259045"/>
    <xdr:sp macro="" textlink="">
      <xdr:nvSpPr>
        <xdr:cNvPr id="676" name="n_4mainValue【消防施設】&#10;有形固定資産減価償却率"/>
        <xdr:cNvSpPr txBox="1"/>
      </xdr:nvSpPr>
      <xdr:spPr>
        <a:xfrm>
          <a:off x="12611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98" name="直線コネクタ 6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0" name="直線コネクタ 6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2" name="直線コネクタ 7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3"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4" name="フローチャート: 判断 7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5" name="フローチャート: 判断 7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6" name="フローチャート: 判断 7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7" name="フローチャート: 判断 7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08" name="フローチャート: 判断 70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64567</xdr:rowOff>
    </xdr:from>
    <xdr:to>
      <xdr:col>116</xdr:col>
      <xdr:colOff>114300</xdr:colOff>
      <xdr:row>85</xdr:row>
      <xdr:rowOff>166167</xdr:rowOff>
    </xdr:to>
    <xdr:sp macro="" textlink="">
      <xdr:nvSpPr>
        <xdr:cNvPr id="714" name="楕円 713"/>
        <xdr:cNvSpPr/>
      </xdr:nvSpPr>
      <xdr:spPr>
        <a:xfrm>
          <a:off x="221107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15"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66396</xdr:rowOff>
    </xdr:from>
    <xdr:to>
      <xdr:col>112</xdr:col>
      <xdr:colOff>38100</xdr:colOff>
      <xdr:row>85</xdr:row>
      <xdr:rowOff>167996</xdr:rowOff>
    </xdr:to>
    <xdr:sp macro="" textlink="">
      <xdr:nvSpPr>
        <xdr:cNvPr id="716" name="楕円 715"/>
        <xdr:cNvSpPr/>
      </xdr:nvSpPr>
      <xdr:spPr>
        <a:xfrm>
          <a:off x="21272500" y="146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115367</xdr:rowOff>
    </xdr:from>
    <xdr:to>
      <xdr:col>116</xdr:col>
      <xdr:colOff>63500</xdr:colOff>
      <xdr:row>85</xdr:row>
      <xdr:rowOff>117196</xdr:rowOff>
    </xdr:to>
    <xdr:cxnSp macro="">
      <xdr:nvCxnSpPr>
        <xdr:cNvPr id="717" name="直線コネクタ 716"/>
        <xdr:cNvCxnSpPr/>
      </xdr:nvCxnSpPr>
      <xdr:spPr>
        <a:xfrm flipV="1">
          <a:off x="21323300" y="1468861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70053</xdr:rowOff>
    </xdr:from>
    <xdr:to>
      <xdr:col>107</xdr:col>
      <xdr:colOff>101600</xdr:colOff>
      <xdr:row>86</xdr:row>
      <xdr:rowOff>203</xdr:rowOff>
    </xdr:to>
    <xdr:sp macro="" textlink="">
      <xdr:nvSpPr>
        <xdr:cNvPr id="718" name="楕円 717"/>
        <xdr:cNvSpPr/>
      </xdr:nvSpPr>
      <xdr:spPr>
        <a:xfrm>
          <a:off x="20383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117196</xdr:rowOff>
    </xdr:from>
    <xdr:to>
      <xdr:col>111</xdr:col>
      <xdr:colOff>177800</xdr:colOff>
      <xdr:row>85</xdr:row>
      <xdr:rowOff>120853</xdr:rowOff>
    </xdr:to>
    <xdr:cxnSp macro="">
      <xdr:nvCxnSpPr>
        <xdr:cNvPr id="719" name="直線コネクタ 718"/>
        <xdr:cNvCxnSpPr/>
      </xdr:nvCxnSpPr>
      <xdr:spPr>
        <a:xfrm flipV="1">
          <a:off x="20434300" y="1469044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720" name="楕円 719"/>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120853</xdr:rowOff>
    </xdr:from>
    <xdr:to>
      <xdr:col>107</xdr:col>
      <xdr:colOff>50800</xdr:colOff>
      <xdr:row>85</xdr:row>
      <xdr:rowOff>122682</xdr:rowOff>
    </xdr:to>
    <xdr:cxnSp macro="">
      <xdr:nvCxnSpPr>
        <xdr:cNvPr id="721" name="直線コネクタ 720"/>
        <xdr:cNvCxnSpPr/>
      </xdr:nvCxnSpPr>
      <xdr:spPr>
        <a:xfrm flipV="1">
          <a:off x="19545300" y="146941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74625</xdr:rowOff>
    </xdr:from>
    <xdr:to>
      <xdr:col>98</xdr:col>
      <xdr:colOff>38100</xdr:colOff>
      <xdr:row>86</xdr:row>
      <xdr:rowOff>4775</xdr:rowOff>
    </xdr:to>
    <xdr:sp macro="" textlink="">
      <xdr:nvSpPr>
        <xdr:cNvPr id="722" name="楕円 721"/>
        <xdr:cNvSpPr/>
      </xdr:nvSpPr>
      <xdr:spPr>
        <a:xfrm>
          <a:off x="18605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122682</xdr:rowOff>
    </xdr:from>
    <xdr:to>
      <xdr:col>102</xdr:col>
      <xdr:colOff>114300</xdr:colOff>
      <xdr:row>85</xdr:row>
      <xdr:rowOff>125425</xdr:rowOff>
    </xdr:to>
    <xdr:cxnSp macro="">
      <xdr:nvCxnSpPr>
        <xdr:cNvPr id="723" name="直線コネクタ 722"/>
        <xdr:cNvCxnSpPr/>
      </xdr:nvCxnSpPr>
      <xdr:spPr>
        <a:xfrm flipV="1">
          <a:off x="18656300" y="1469593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7"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159123</xdr:rowOff>
    </xdr:from>
    <xdr:ext cx="469744" cy="259045"/>
    <xdr:sp macro="" textlink="">
      <xdr:nvSpPr>
        <xdr:cNvPr id="728" name="n_1mainValue【消防施設】&#10;一人当たり面積"/>
        <xdr:cNvSpPr txBox="1"/>
      </xdr:nvSpPr>
      <xdr:spPr>
        <a:xfrm>
          <a:off x="21075727" y="1473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162780</xdr:rowOff>
    </xdr:from>
    <xdr:ext cx="469744" cy="259045"/>
    <xdr:sp macro="" textlink="">
      <xdr:nvSpPr>
        <xdr:cNvPr id="729" name="n_2mainValue【消防施設】&#10;一人当たり面積"/>
        <xdr:cNvSpPr txBox="1"/>
      </xdr:nvSpPr>
      <xdr:spPr>
        <a:xfrm>
          <a:off x="201994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730" name="n_3mainValue【消防施設】&#10;一人当たり面積"/>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167352</xdr:rowOff>
    </xdr:from>
    <xdr:ext cx="469744" cy="259045"/>
    <xdr:sp macro="" textlink="">
      <xdr:nvSpPr>
        <xdr:cNvPr id="731" name="n_4mainValue【消防施設】&#10;一人当たり面積"/>
        <xdr:cNvSpPr txBox="1"/>
      </xdr:nvSpPr>
      <xdr:spPr>
        <a:xfrm>
          <a:off x="18421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7" name="直線コネクタ 7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1" name="直線コネクタ 7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6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3" name="フローチャート: 判断 7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4" name="フローチャート: 判断 7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5" name="フローチャート: 判断 7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6" name="フローチャート: 判断 7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7" name="フローチャート: 判断 76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773" name="楕円 772"/>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3827</xdr:rowOff>
    </xdr:from>
    <xdr:ext cx="405111" cy="259045"/>
    <xdr:sp macro="" textlink="">
      <xdr:nvSpPr>
        <xdr:cNvPr id="774" name="【庁舎】&#10;有形固定資産減価償却率該当値テキスト"/>
        <xdr:cNvSpPr txBox="1"/>
      </xdr:nvSpPr>
      <xdr:spPr>
        <a:xfrm>
          <a:off x="163576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164193</xdr:rowOff>
    </xdr:from>
    <xdr:to>
      <xdr:col>81</xdr:col>
      <xdr:colOff>101600</xdr:colOff>
      <xdr:row>108</xdr:row>
      <xdr:rowOff>94343</xdr:rowOff>
    </xdr:to>
    <xdr:sp macro="" textlink="">
      <xdr:nvSpPr>
        <xdr:cNvPr id="775" name="楕円 774"/>
        <xdr:cNvSpPr/>
      </xdr:nvSpPr>
      <xdr:spPr>
        <a:xfrm>
          <a:off x="15430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43543</xdr:rowOff>
    </xdr:from>
    <xdr:to>
      <xdr:col>85</xdr:col>
      <xdr:colOff>127000</xdr:colOff>
      <xdr:row>108</xdr:row>
      <xdr:rowOff>76200</xdr:rowOff>
    </xdr:to>
    <xdr:cxnSp macro="">
      <xdr:nvCxnSpPr>
        <xdr:cNvPr id="776" name="直線コネクタ 775"/>
        <xdr:cNvCxnSpPr/>
      </xdr:nvCxnSpPr>
      <xdr:spPr>
        <a:xfrm>
          <a:off x="15481300" y="1856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777" name="楕円 776"/>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43543</xdr:rowOff>
    </xdr:to>
    <xdr:cxnSp macro="">
      <xdr:nvCxnSpPr>
        <xdr:cNvPr id="778" name="直線コネクタ 777"/>
        <xdr:cNvCxnSpPr/>
      </xdr:nvCxnSpPr>
      <xdr:spPr>
        <a:xfrm>
          <a:off x="14592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779" name="楕円 778"/>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780" name="直線コネクタ 779"/>
        <xdr:cNvCxnSpPr/>
      </xdr:nvCxnSpPr>
      <xdr:spPr>
        <a:xfrm>
          <a:off x="13703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781" name="楕円 780"/>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149679</xdr:rowOff>
    </xdr:to>
    <xdr:cxnSp macro="">
      <xdr:nvCxnSpPr>
        <xdr:cNvPr id="782" name="直線コネクタ 781"/>
        <xdr:cNvCxnSpPr/>
      </xdr:nvCxnSpPr>
      <xdr:spPr>
        <a:xfrm>
          <a:off x="12814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84"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85"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6"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85470</xdr:rowOff>
    </xdr:from>
    <xdr:ext cx="405111" cy="259045"/>
    <xdr:sp macro="" textlink="">
      <xdr:nvSpPr>
        <xdr:cNvPr id="787" name="n_1mainValue【庁舎】&#10;有形固定資産減価償却率"/>
        <xdr:cNvSpPr txBox="1"/>
      </xdr:nvSpPr>
      <xdr:spPr>
        <a:xfrm>
          <a:off x="152660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788" name="n_2mainValue【庁舎】&#10;有形固定資産減価償却率"/>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789" name="n_3mainValue【庁舎】&#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790" name="n_4mainValue【庁舎】&#10;有形固定資産減価償却率"/>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6" name="直線コネクタ 8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18" name="直線コネクタ 8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0" name="直線コネクタ 8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1"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2" name="フローチャート: 判断 8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3" name="フローチャート: 判断 8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4" name="フローチャート: 判断 8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5" name="フローチャート: 判断 8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6" name="フローチャート: 判断 82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12337</xdr:rowOff>
    </xdr:from>
    <xdr:to>
      <xdr:col>116</xdr:col>
      <xdr:colOff>114300</xdr:colOff>
      <xdr:row>107</xdr:row>
      <xdr:rowOff>113937</xdr:rowOff>
    </xdr:to>
    <xdr:sp macro="" textlink="">
      <xdr:nvSpPr>
        <xdr:cNvPr id="832" name="楕円 831"/>
        <xdr:cNvSpPr/>
      </xdr:nvSpPr>
      <xdr:spPr>
        <a:xfrm>
          <a:off x="22110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98714</xdr:rowOff>
    </xdr:from>
    <xdr:ext cx="469744" cy="259045"/>
    <xdr:sp macro="" textlink="">
      <xdr:nvSpPr>
        <xdr:cNvPr id="833" name="【庁舎】&#10;一人当たり面積該当値テキスト"/>
        <xdr:cNvSpPr txBox="1"/>
      </xdr:nvSpPr>
      <xdr:spPr>
        <a:xfrm>
          <a:off x="22199600" y="1827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18869</xdr:rowOff>
    </xdr:from>
    <xdr:to>
      <xdr:col>112</xdr:col>
      <xdr:colOff>38100</xdr:colOff>
      <xdr:row>107</xdr:row>
      <xdr:rowOff>120469</xdr:rowOff>
    </xdr:to>
    <xdr:sp macro="" textlink="">
      <xdr:nvSpPr>
        <xdr:cNvPr id="834" name="楕円 833"/>
        <xdr:cNvSpPr/>
      </xdr:nvSpPr>
      <xdr:spPr>
        <a:xfrm>
          <a:off x="2127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63137</xdr:rowOff>
    </xdr:from>
    <xdr:to>
      <xdr:col>116</xdr:col>
      <xdr:colOff>63500</xdr:colOff>
      <xdr:row>107</xdr:row>
      <xdr:rowOff>69669</xdr:rowOff>
    </xdr:to>
    <xdr:cxnSp macro="">
      <xdr:nvCxnSpPr>
        <xdr:cNvPr id="835" name="直線コネクタ 834"/>
        <xdr:cNvCxnSpPr/>
      </xdr:nvCxnSpPr>
      <xdr:spPr>
        <a:xfrm flipV="1">
          <a:off x="21323300" y="1840828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836" name="楕円 835"/>
        <xdr:cNvSpPr/>
      </xdr:nvSpPr>
      <xdr:spPr>
        <a:xfrm>
          <a:off x="2038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69669</xdr:rowOff>
    </xdr:from>
    <xdr:to>
      <xdr:col>111</xdr:col>
      <xdr:colOff>177800</xdr:colOff>
      <xdr:row>107</xdr:row>
      <xdr:rowOff>74568</xdr:rowOff>
    </xdr:to>
    <xdr:cxnSp macro="">
      <xdr:nvCxnSpPr>
        <xdr:cNvPr id="837" name="直線コネクタ 836"/>
        <xdr:cNvCxnSpPr/>
      </xdr:nvCxnSpPr>
      <xdr:spPr>
        <a:xfrm flipV="1">
          <a:off x="20434300" y="184148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30299</xdr:rowOff>
    </xdr:from>
    <xdr:to>
      <xdr:col>102</xdr:col>
      <xdr:colOff>165100</xdr:colOff>
      <xdr:row>107</xdr:row>
      <xdr:rowOff>131899</xdr:rowOff>
    </xdr:to>
    <xdr:sp macro="" textlink="">
      <xdr:nvSpPr>
        <xdr:cNvPr id="838" name="楕円 837"/>
        <xdr:cNvSpPr/>
      </xdr:nvSpPr>
      <xdr:spPr>
        <a:xfrm>
          <a:off x="19494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81099</xdr:rowOff>
    </xdr:to>
    <xdr:cxnSp macro="">
      <xdr:nvCxnSpPr>
        <xdr:cNvPr id="839" name="直線コネクタ 838"/>
        <xdr:cNvCxnSpPr/>
      </xdr:nvCxnSpPr>
      <xdr:spPr>
        <a:xfrm flipV="1">
          <a:off x="19545300" y="184197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840" name="楕円 839"/>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87630</xdr:rowOff>
    </xdr:to>
    <xdr:cxnSp macro="">
      <xdr:nvCxnSpPr>
        <xdr:cNvPr id="841" name="直線コネクタ 840"/>
        <xdr:cNvCxnSpPr/>
      </xdr:nvCxnSpPr>
      <xdr:spPr>
        <a:xfrm flipV="1">
          <a:off x="18656300" y="18426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2"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3"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45"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111596</xdr:rowOff>
    </xdr:from>
    <xdr:ext cx="469744" cy="259045"/>
    <xdr:sp macro="" textlink="">
      <xdr:nvSpPr>
        <xdr:cNvPr id="846" name="n_1mainValue【庁舎】&#10;一人当たり面積"/>
        <xdr:cNvSpPr txBox="1"/>
      </xdr:nvSpPr>
      <xdr:spPr>
        <a:xfrm>
          <a:off x="210757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847" name="n_2mainValue【庁舎】&#10;一人当たり面積"/>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123026</xdr:rowOff>
    </xdr:from>
    <xdr:ext cx="469744" cy="259045"/>
    <xdr:sp macro="" textlink="">
      <xdr:nvSpPr>
        <xdr:cNvPr id="848" name="n_3mainValue【庁舎】&#10;一人当たり面積"/>
        <xdr:cNvSpPr txBox="1"/>
      </xdr:nvSpPr>
      <xdr:spPr>
        <a:xfrm>
          <a:off x="19310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849" name="n_4mainValue【庁舎】&#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一般廃棄物処理施設や本庁舎については、建替えを予定しているため、有形固定資産減価償却率については、今後低い割合に落ち着く見通しとなっている。</a:t>
          </a:r>
        </a:p>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類似団体と比較して有形固定資産減価償却率が高くなっている図書館や福祉施設については、依然として老朽化が進んでいる状況にあるものの、具体的な整備方針が出ていないのが現状である。</a:t>
          </a:r>
        </a:p>
        <a:p>
          <a:r>
            <a:rPr kumimoji="1" lang="ja-JP" altLang="en-US" sz="1300">
              <a:latin typeface="ＭＳ Ｐゴシック" panose="020B0600070205080204" pitchFamily="50" charset="-128"/>
              <a:ea typeface="ＭＳ Ｐゴシック" panose="020B0600070205080204" pitchFamily="50" charset="-128"/>
            </a:rPr>
            <a:t>今後については、少子高齢化・人口減少社会を見据え、 次世代に継承可能な施設量となるよう検討を行い、計画的な施設整備に取り組んでいく必要がある。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25,457
25,136
506.25
28,785,658
28,545,730
219,194
8,973,302
17,202,424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や人口の減少等により市税等について多くを見込めない状況にある中、基準財政収入額の算定において、市税（個人・法人と）もに落ち込んだが、基準財政需要額についても林野水産行政費や地域振興費などて減少したことから、令和元（</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）年度単体で見れば微増となったが、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ヵ年平均で見た時には、前年度と比較して横ばいとなったものである。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今後も引き続き市税を始めとする自主財源の歳入確保に努めるとともに、歳出の徹底した見直しなどによる行政コストの削減を行う。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経常歳出について、これまで行ってきた徹底した削減と見直し、また、普通交付税が増加した影響もあり、前年度に比べて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ポイント引き下げることができた。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今後も継続して、行財政改革の取り組みを着実に推進し、事業の必要性と費用対効果を踏まえ、各種施策を進めるとともに、徹底した事業の見直しに取組む必要がある。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26307</xdr:rowOff>
    </xdr:to>
    <xdr:cxnSp macro="">
      <xdr:nvCxnSpPr>
        <xdr:cNvPr id="134" name="直線コネクタ 133"/>
        <xdr:cNvCxnSpPr/>
      </xdr:nvCxnSpPr>
      <xdr:spPr>
        <a:xfrm flipV="1">
          <a:off x="4114800" y="1048131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163285</xdr:rowOff>
    </xdr:from>
    <xdr:to>
      <xdr:col>19</xdr:col>
      <xdr:colOff>133350</xdr:colOff>
      <xdr:row>61</xdr:row>
      <xdr:rowOff>26307</xdr:rowOff>
    </xdr:to>
    <xdr:cxnSp macro="">
      <xdr:nvCxnSpPr>
        <xdr:cNvPr id="137" name="直線コネクタ 136"/>
        <xdr:cNvCxnSpPr/>
      </xdr:nvCxnSpPr>
      <xdr:spPr>
        <a:xfrm>
          <a:off x="3225800" y="1045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139156</xdr:rowOff>
    </xdr:from>
    <xdr:to>
      <xdr:col>15</xdr:col>
      <xdr:colOff>82550</xdr:colOff>
      <xdr:row>60</xdr:row>
      <xdr:rowOff>163285</xdr:rowOff>
    </xdr:to>
    <xdr:cxnSp macro="">
      <xdr:nvCxnSpPr>
        <xdr:cNvPr id="140" name="直線コネクタ 139"/>
        <xdr:cNvCxnSpPr/>
      </xdr:nvCxnSpPr>
      <xdr:spPr>
        <a:xfrm>
          <a:off x="2336800" y="104261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139156</xdr:rowOff>
    </xdr:to>
    <xdr:cxnSp macro="">
      <xdr:nvCxnSpPr>
        <xdr:cNvPr id="143" name="直線コネクタ 142"/>
        <xdr:cNvCxnSpPr/>
      </xdr:nvCxnSpPr>
      <xdr:spPr>
        <a:xfrm>
          <a:off x="1447800" y="10191750"/>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4" name="財政構造の弾力性該当値テキスト"/>
        <xdr:cNvSpPr txBox="1"/>
      </xdr:nvSpPr>
      <xdr:spPr>
        <a:xfrm>
          <a:off x="5041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146957</xdr:rowOff>
    </xdr:from>
    <xdr:to>
      <xdr:col>19</xdr:col>
      <xdr:colOff>184150</xdr:colOff>
      <xdr:row>61</xdr:row>
      <xdr:rowOff>77107</xdr:rowOff>
    </xdr:to>
    <xdr:sp macro="" textlink="">
      <xdr:nvSpPr>
        <xdr:cNvPr id="155" name="楕円 154"/>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61884</xdr:rowOff>
    </xdr:from>
    <xdr:ext cx="736600" cy="259045"/>
    <xdr:sp macro="" textlink="">
      <xdr:nvSpPr>
        <xdr:cNvPr id="156" name="テキスト ボックス 155"/>
        <xdr:cNvSpPr txBox="1"/>
      </xdr:nvSpPr>
      <xdr:spPr>
        <a:xfrm>
          <a:off x="3733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112485</xdr:rowOff>
    </xdr:from>
    <xdr:to>
      <xdr:col>15</xdr:col>
      <xdr:colOff>133350</xdr:colOff>
      <xdr:row>61</xdr:row>
      <xdr:rowOff>42635</xdr:rowOff>
    </xdr:to>
    <xdr:sp macro="" textlink="">
      <xdr:nvSpPr>
        <xdr:cNvPr id="157" name="楕円 156"/>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27412</xdr:rowOff>
    </xdr:from>
    <xdr:ext cx="762000" cy="259045"/>
    <xdr:sp macro="" textlink="">
      <xdr:nvSpPr>
        <xdr:cNvPr id="158" name="テキスト ボックス 157"/>
        <xdr:cNvSpPr txBox="1"/>
      </xdr:nvSpPr>
      <xdr:spPr>
        <a:xfrm>
          <a:off x="2844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88356</xdr:rowOff>
    </xdr:from>
    <xdr:to>
      <xdr:col>11</xdr:col>
      <xdr:colOff>82550</xdr:colOff>
      <xdr:row>61</xdr:row>
      <xdr:rowOff>18506</xdr:rowOff>
    </xdr:to>
    <xdr:sp macro="" textlink="">
      <xdr:nvSpPr>
        <xdr:cNvPr id="159" name="楕円 158"/>
        <xdr:cNvSpPr/>
      </xdr:nvSpPr>
      <xdr:spPr>
        <a:xfrm>
          <a:off x="2286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3283</xdr:rowOff>
    </xdr:from>
    <xdr:ext cx="762000" cy="259045"/>
    <xdr:sp macro="" textlink="">
      <xdr:nvSpPr>
        <xdr:cNvPr id="160" name="テキスト ボックス 159"/>
        <xdr:cNvSpPr txBox="1"/>
      </xdr:nvSpPr>
      <xdr:spPr>
        <a:xfrm>
          <a:off x="1955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61" name="楕円 160"/>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62" name="テキスト ボックス 161"/>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消防組織を単独で持っていることに加え、保育所や社会教育施設を直営で管理していること、また、北方領土に係る職員を配置するなど特殊事情があるため、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今後もあらゆる方法を模索し、引き続き経費の削減に努めるものである。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75696</xdr:rowOff>
    </xdr:from>
    <xdr:to>
      <xdr:col>23</xdr:col>
      <xdr:colOff>133350</xdr:colOff>
      <xdr:row>83</xdr:row>
      <xdr:rowOff>138968</xdr:rowOff>
    </xdr:to>
    <xdr:cxnSp macro="">
      <xdr:nvCxnSpPr>
        <xdr:cNvPr id="197" name="直線コネクタ 196"/>
        <xdr:cNvCxnSpPr/>
      </xdr:nvCxnSpPr>
      <xdr:spPr>
        <a:xfrm>
          <a:off x="4114800" y="14306046"/>
          <a:ext cx="838200" cy="6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38745</xdr:rowOff>
    </xdr:from>
    <xdr:to>
      <xdr:col>19</xdr:col>
      <xdr:colOff>133350</xdr:colOff>
      <xdr:row>83</xdr:row>
      <xdr:rowOff>75696</xdr:rowOff>
    </xdr:to>
    <xdr:cxnSp macro="">
      <xdr:nvCxnSpPr>
        <xdr:cNvPr id="200" name="直線コネクタ 199"/>
        <xdr:cNvCxnSpPr/>
      </xdr:nvCxnSpPr>
      <xdr:spPr>
        <a:xfrm>
          <a:off x="3225800" y="14269095"/>
          <a:ext cx="889000" cy="3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21772</xdr:rowOff>
    </xdr:from>
    <xdr:to>
      <xdr:col>15</xdr:col>
      <xdr:colOff>82550</xdr:colOff>
      <xdr:row>83</xdr:row>
      <xdr:rowOff>38745</xdr:rowOff>
    </xdr:to>
    <xdr:cxnSp macro="">
      <xdr:nvCxnSpPr>
        <xdr:cNvPr id="203" name="直線コネクタ 202"/>
        <xdr:cNvCxnSpPr/>
      </xdr:nvCxnSpPr>
      <xdr:spPr>
        <a:xfrm>
          <a:off x="2336800" y="14252122"/>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161186</xdr:rowOff>
    </xdr:from>
    <xdr:to>
      <xdr:col>11</xdr:col>
      <xdr:colOff>31750</xdr:colOff>
      <xdr:row>83</xdr:row>
      <xdr:rowOff>21772</xdr:rowOff>
    </xdr:to>
    <xdr:cxnSp macro="">
      <xdr:nvCxnSpPr>
        <xdr:cNvPr id="206" name="直線コネクタ 205"/>
        <xdr:cNvCxnSpPr/>
      </xdr:nvCxnSpPr>
      <xdr:spPr>
        <a:xfrm>
          <a:off x="1447800" y="14220086"/>
          <a:ext cx="889000" cy="3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88168</xdr:rowOff>
    </xdr:from>
    <xdr:to>
      <xdr:col>23</xdr:col>
      <xdr:colOff>184150</xdr:colOff>
      <xdr:row>84</xdr:row>
      <xdr:rowOff>18318</xdr:rowOff>
    </xdr:to>
    <xdr:sp macro="" textlink="">
      <xdr:nvSpPr>
        <xdr:cNvPr id="216" name="楕円 215"/>
        <xdr:cNvSpPr/>
      </xdr:nvSpPr>
      <xdr:spPr>
        <a:xfrm>
          <a:off x="4902200" y="1431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60245</xdr:rowOff>
    </xdr:from>
    <xdr:ext cx="762000" cy="259045"/>
    <xdr:sp macro="" textlink="">
      <xdr:nvSpPr>
        <xdr:cNvPr id="217" name="人件費・物件費等の状況該当値テキスト"/>
        <xdr:cNvSpPr txBox="1"/>
      </xdr:nvSpPr>
      <xdr:spPr>
        <a:xfrm>
          <a:off x="5041900" y="1429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24896</xdr:rowOff>
    </xdr:from>
    <xdr:to>
      <xdr:col>19</xdr:col>
      <xdr:colOff>184150</xdr:colOff>
      <xdr:row>83</xdr:row>
      <xdr:rowOff>126496</xdr:rowOff>
    </xdr:to>
    <xdr:sp macro="" textlink="">
      <xdr:nvSpPr>
        <xdr:cNvPr id="218" name="楕円 217"/>
        <xdr:cNvSpPr/>
      </xdr:nvSpPr>
      <xdr:spPr>
        <a:xfrm>
          <a:off x="4064000" y="142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111273</xdr:rowOff>
    </xdr:from>
    <xdr:ext cx="736600" cy="259045"/>
    <xdr:sp macro="" textlink="">
      <xdr:nvSpPr>
        <xdr:cNvPr id="219" name="テキスト ボックス 218"/>
        <xdr:cNvSpPr txBox="1"/>
      </xdr:nvSpPr>
      <xdr:spPr>
        <a:xfrm>
          <a:off x="3733800" y="1434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159395</xdr:rowOff>
    </xdr:from>
    <xdr:to>
      <xdr:col>15</xdr:col>
      <xdr:colOff>133350</xdr:colOff>
      <xdr:row>83</xdr:row>
      <xdr:rowOff>89545</xdr:rowOff>
    </xdr:to>
    <xdr:sp macro="" textlink="">
      <xdr:nvSpPr>
        <xdr:cNvPr id="220" name="楕円 219"/>
        <xdr:cNvSpPr/>
      </xdr:nvSpPr>
      <xdr:spPr>
        <a:xfrm>
          <a:off x="3175000" y="142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74322</xdr:rowOff>
    </xdr:from>
    <xdr:ext cx="762000" cy="259045"/>
    <xdr:sp macro="" textlink="">
      <xdr:nvSpPr>
        <xdr:cNvPr id="221" name="テキスト ボックス 220"/>
        <xdr:cNvSpPr txBox="1"/>
      </xdr:nvSpPr>
      <xdr:spPr>
        <a:xfrm>
          <a:off x="2844800" y="1430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142422</xdr:rowOff>
    </xdr:from>
    <xdr:to>
      <xdr:col>11</xdr:col>
      <xdr:colOff>82550</xdr:colOff>
      <xdr:row>83</xdr:row>
      <xdr:rowOff>72572</xdr:rowOff>
    </xdr:to>
    <xdr:sp macro="" textlink="">
      <xdr:nvSpPr>
        <xdr:cNvPr id="222" name="楕円 221"/>
        <xdr:cNvSpPr/>
      </xdr:nvSpPr>
      <xdr:spPr>
        <a:xfrm>
          <a:off x="2286000" y="142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57349</xdr:rowOff>
    </xdr:from>
    <xdr:ext cx="762000" cy="259045"/>
    <xdr:sp macro="" textlink="">
      <xdr:nvSpPr>
        <xdr:cNvPr id="223" name="テキスト ボックス 222"/>
        <xdr:cNvSpPr txBox="1"/>
      </xdr:nvSpPr>
      <xdr:spPr>
        <a:xfrm>
          <a:off x="1955800" y="1428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110386</xdr:rowOff>
    </xdr:from>
    <xdr:to>
      <xdr:col>7</xdr:col>
      <xdr:colOff>31750</xdr:colOff>
      <xdr:row>83</xdr:row>
      <xdr:rowOff>40536</xdr:rowOff>
    </xdr:to>
    <xdr:sp macro="" textlink="">
      <xdr:nvSpPr>
        <xdr:cNvPr id="224" name="楕円 223"/>
        <xdr:cNvSpPr/>
      </xdr:nvSpPr>
      <xdr:spPr>
        <a:xfrm>
          <a:off x="1397000" y="141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25313</xdr:rowOff>
    </xdr:from>
    <xdr:ext cx="762000" cy="259045"/>
    <xdr:sp macro="" textlink="">
      <xdr:nvSpPr>
        <xdr:cNvPr id="225" name="テキスト ボックス 224"/>
        <xdr:cNvSpPr txBox="1"/>
      </xdr:nvSpPr>
      <xdr:spPr>
        <a:xfrm>
          <a:off x="1066800" y="1425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基本的に国家公務員の人事院勧告に基づき給与等の見直しを随時行っており、独自の給与削減等も行っていないことから、ほぼ国と同水準で推移している。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今後も継続して給与の適正化に取り組むものである。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91016</xdr:rowOff>
    </xdr:to>
    <xdr:cxnSp macro="">
      <xdr:nvCxnSpPr>
        <xdr:cNvPr id="259" name="直線コネクタ 258"/>
        <xdr:cNvCxnSpPr/>
      </xdr:nvCxnSpPr>
      <xdr:spPr>
        <a:xfrm flipV="1">
          <a:off x="16179800" y="149267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62" name="直線コネクタ 261"/>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158045</xdr:rowOff>
    </xdr:to>
    <xdr:cxnSp macro="">
      <xdr:nvCxnSpPr>
        <xdr:cNvPr id="265" name="直線コネクタ 264"/>
        <xdr:cNvCxnSpPr/>
      </xdr:nvCxnSpPr>
      <xdr:spPr>
        <a:xfrm flipV="1">
          <a:off x="14401800" y="150071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87</xdr:row>
      <xdr:rowOff>158045</xdr:rowOff>
    </xdr:to>
    <xdr:cxnSp macro="">
      <xdr:nvCxnSpPr>
        <xdr:cNvPr id="268" name="直線コネクタ 267"/>
        <xdr:cNvCxnSpPr/>
      </xdr:nvCxnSpPr>
      <xdr:spPr>
        <a:xfrm>
          <a:off x="13512800" y="1507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8" name="楕円 277"/>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9"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0" name="楕円 279"/>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1" name="テキスト ボックス 280"/>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2" name="楕円 281"/>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3" name="テキスト ボックス 282"/>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4" name="楕円 283"/>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5" name="テキスト ボックス 284"/>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6" name="楕円 285"/>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7" name="テキスト ボックス 286"/>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消防組織を単独で持っていることに加え、保育所や社会教育施設を直営で管理していること、また、北方領土に係る職員を配置するなど特殊事情があるため、類似団体平均よりも職員数が多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また、人口が毎年減少しているが職員数は特に減少しているわけではないため、人口当たりの職員数については上昇傾向にある。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今後も職員定数の適正化に努めるものである。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120952</xdr:rowOff>
    </xdr:from>
    <xdr:to>
      <xdr:col>81</xdr:col>
      <xdr:colOff>44450</xdr:colOff>
      <xdr:row>65</xdr:row>
      <xdr:rowOff>42575</xdr:rowOff>
    </xdr:to>
    <xdr:cxnSp macro="">
      <xdr:nvCxnSpPr>
        <xdr:cNvPr id="324" name="直線コネクタ 323"/>
        <xdr:cNvCxnSpPr/>
      </xdr:nvCxnSpPr>
      <xdr:spPr>
        <a:xfrm>
          <a:off x="16179800" y="11093752"/>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108313</xdr:rowOff>
    </xdr:from>
    <xdr:to>
      <xdr:col>77</xdr:col>
      <xdr:colOff>44450</xdr:colOff>
      <xdr:row>64</xdr:row>
      <xdr:rowOff>120952</xdr:rowOff>
    </xdr:to>
    <xdr:cxnSp macro="">
      <xdr:nvCxnSpPr>
        <xdr:cNvPr id="327" name="直線コネクタ 326"/>
        <xdr:cNvCxnSpPr/>
      </xdr:nvCxnSpPr>
      <xdr:spPr>
        <a:xfrm>
          <a:off x="15290800" y="11081113"/>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91077</xdr:rowOff>
    </xdr:from>
    <xdr:to>
      <xdr:col>72</xdr:col>
      <xdr:colOff>203200</xdr:colOff>
      <xdr:row>64</xdr:row>
      <xdr:rowOff>108313</xdr:rowOff>
    </xdr:to>
    <xdr:cxnSp macro="">
      <xdr:nvCxnSpPr>
        <xdr:cNvPr id="330" name="直線コネクタ 329"/>
        <xdr:cNvCxnSpPr/>
      </xdr:nvCxnSpPr>
      <xdr:spPr>
        <a:xfrm>
          <a:off x="14401800" y="110638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54308</xdr:rowOff>
    </xdr:from>
    <xdr:to>
      <xdr:col>68</xdr:col>
      <xdr:colOff>152400</xdr:colOff>
      <xdr:row>64</xdr:row>
      <xdr:rowOff>91077</xdr:rowOff>
    </xdr:to>
    <xdr:cxnSp macro="">
      <xdr:nvCxnSpPr>
        <xdr:cNvPr id="333" name="直線コネクタ 332"/>
        <xdr:cNvCxnSpPr/>
      </xdr:nvCxnSpPr>
      <xdr:spPr>
        <a:xfrm>
          <a:off x="13512800" y="11027108"/>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163225</xdr:rowOff>
    </xdr:from>
    <xdr:to>
      <xdr:col>81</xdr:col>
      <xdr:colOff>95250</xdr:colOff>
      <xdr:row>65</xdr:row>
      <xdr:rowOff>93375</xdr:rowOff>
    </xdr:to>
    <xdr:sp macro="" textlink="">
      <xdr:nvSpPr>
        <xdr:cNvPr id="343" name="楕円 342"/>
        <xdr:cNvSpPr/>
      </xdr:nvSpPr>
      <xdr:spPr>
        <a:xfrm>
          <a:off x="16967200" y="1113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135302</xdr:rowOff>
    </xdr:from>
    <xdr:ext cx="762000" cy="259045"/>
    <xdr:sp macro="" textlink="">
      <xdr:nvSpPr>
        <xdr:cNvPr id="344" name="定員管理の状況該当値テキスト"/>
        <xdr:cNvSpPr txBox="1"/>
      </xdr:nvSpPr>
      <xdr:spPr>
        <a:xfrm>
          <a:off x="17106900" y="1110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70152</xdr:rowOff>
    </xdr:from>
    <xdr:to>
      <xdr:col>77</xdr:col>
      <xdr:colOff>95250</xdr:colOff>
      <xdr:row>65</xdr:row>
      <xdr:rowOff>302</xdr:rowOff>
    </xdr:to>
    <xdr:sp macro="" textlink="">
      <xdr:nvSpPr>
        <xdr:cNvPr id="345" name="楕円 344"/>
        <xdr:cNvSpPr/>
      </xdr:nvSpPr>
      <xdr:spPr>
        <a:xfrm>
          <a:off x="161290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156529</xdr:rowOff>
    </xdr:from>
    <xdr:ext cx="736600" cy="259045"/>
    <xdr:sp macro="" textlink="">
      <xdr:nvSpPr>
        <xdr:cNvPr id="346" name="テキスト ボックス 345"/>
        <xdr:cNvSpPr txBox="1"/>
      </xdr:nvSpPr>
      <xdr:spPr>
        <a:xfrm>
          <a:off x="15798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57513</xdr:rowOff>
    </xdr:from>
    <xdr:to>
      <xdr:col>73</xdr:col>
      <xdr:colOff>44450</xdr:colOff>
      <xdr:row>64</xdr:row>
      <xdr:rowOff>159113</xdr:rowOff>
    </xdr:to>
    <xdr:sp macro="" textlink="">
      <xdr:nvSpPr>
        <xdr:cNvPr id="347" name="楕円 346"/>
        <xdr:cNvSpPr/>
      </xdr:nvSpPr>
      <xdr:spPr>
        <a:xfrm>
          <a:off x="15240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143890</xdr:rowOff>
    </xdr:from>
    <xdr:ext cx="762000" cy="259045"/>
    <xdr:sp macro="" textlink="">
      <xdr:nvSpPr>
        <xdr:cNvPr id="348" name="テキスト ボックス 347"/>
        <xdr:cNvSpPr txBox="1"/>
      </xdr:nvSpPr>
      <xdr:spPr>
        <a:xfrm>
          <a:off x="14909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40277</xdr:rowOff>
    </xdr:from>
    <xdr:to>
      <xdr:col>68</xdr:col>
      <xdr:colOff>203200</xdr:colOff>
      <xdr:row>64</xdr:row>
      <xdr:rowOff>141877</xdr:rowOff>
    </xdr:to>
    <xdr:sp macro="" textlink="">
      <xdr:nvSpPr>
        <xdr:cNvPr id="349" name="楕円 348"/>
        <xdr:cNvSpPr/>
      </xdr:nvSpPr>
      <xdr:spPr>
        <a:xfrm>
          <a:off x="14351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126654</xdr:rowOff>
    </xdr:from>
    <xdr:ext cx="762000" cy="259045"/>
    <xdr:sp macro="" textlink="">
      <xdr:nvSpPr>
        <xdr:cNvPr id="350" name="テキスト ボックス 349"/>
        <xdr:cNvSpPr txBox="1"/>
      </xdr:nvSpPr>
      <xdr:spPr>
        <a:xfrm>
          <a:off x="14020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3508</xdr:rowOff>
    </xdr:from>
    <xdr:to>
      <xdr:col>64</xdr:col>
      <xdr:colOff>152400</xdr:colOff>
      <xdr:row>64</xdr:row>
      <xdr:rowOff>105108</xdr:rowOff>
    </xdr:to>
    <xdr:sp macro="" textlink="">
      <xdr:nvSpPr>
        <xdr:cNvPr id="351" name="楕円 350"/>
        <xdr:cNvSpPr/>
      </xdr:nvSpPr>
      <xdr:spPr>
        <a:xfrm>
          <a:off x="13462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89885</xdr:rowOff>
    </xdr:from>
    <xdr:ext cx="762000" cy="259045"/>
    <xdr:sp macro="" textlink="">
      <xdr:nvSpPr>
        <xdr:cNvPr id="352" name="テキスト ボックス 351"/>
        <xdr:cNvSpPr txBox="1"/>
      </xdr:nvSpPr>
      <xdr:spPr>
        <a:xfrm>
          <a:off x="13131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実質公債費比率については、公債費充当財源等の減少に伴い、相対的に増加することとなった。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今後も計画的に事業を進めていくものである。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37</xdr:row>
      <xdr:rowOff>7938</xdr:rowOff>
    </xdr:to>
    <xdr:cxnSp macro="">
      <xdr:nvCxnSpPr>
        <xdr:cNvPr id="386" name="直線コネクタ 385"/>
        <xdr:cNvCxnSpPr/>
      </xdr:nvCxnSpPr>
      <xdr:spPr>
        <a:xfrm>
          <a:off x="16179800" y="633952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167322</xdr:rowOff>
    </xdr:from>
    <xdr:to>
      <xdr:col>77</xdr:col>
      <xdr:colOff>44450</xdr:colOff>
      <xdr:row>37</xdr:row>
      <xdr:rowOff>11959</xdr:rowOff>
    </xdr:to>
    <xdr:cxnSp macro="">
      <xdr:nvCxnSpPr>
        <xdr:cNvPr id="389" name="直線コネクタ 388"/>
        <xdr:cNvCxnSpPr/>
      </xdr:nvCxnSpPr>
      <xdr:spPr>
        <a:xfrm flipV="1">
          <a:off x="15290800" y="633952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26035</xdr:rowOff>
    </xdr:to>
    <xdr:cxnSp macro="">
      <xdr:nvCxnSpPr>
        <xdr:cNvPr id="392" name="直線コネクタ 391"/>
        <xdr:cNvCxnSpPr/>
      </xdr:nvCxnSpPr>
      <xdr:spPr>
        <a:xfrm flipV="1">
          <a:off x="14401800" y="635560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15981</xdr:rowOff>
    </xdr:from>
    <xdr:to>
      <xdr:col>68</xdr:col>
      <xdr:colOff>152400</xdr:colOff>
      <xdr:row>37</xdr:row>
      <xdr:rowOff>26035</xdr:rowOff>
    </xdr:to>
    <xdr:cxnSp macro="">
      <xdr:nvCxnSpPr>
        <xdr:cNvPr id="395" name="直線コネクタ 394"/>
        <xdr:cNvCxnSpPr/>
      </xdr:nvCxnSpPr>
      <xdr:spPr>
        <a:xfrm>
          <a:off x="13512800" y="635963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5" name="楕円 404"/>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145115</xdr:rowOff>
    </xdr:from>
    <xdr:ext cx="762000" cy="259045"/>
    <xdr:sp macro="" textlink="">
      <xdr:nvSpPr>
        <xdr:cNvPr id="406" name="公債費負担の状況該当値テキスト"/>
        <xdr:cNvSpPr txBox="1"/>
      </xdr:nvSpPr>
      <xdr:spPr>
        <a:xfrm>
          <a:off x="171069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7" name="楕円 406"/>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8" name="テキスト ボックス 407"/>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132609</xdr:rowOff>
    </xdr:from>
    <xdr:to>
      <xdr:col>73</xdr:col>
      <xdr:colOff>44450</xdr:colOff>
      <xdr:row>37</xdr:row>
      <xdr:rowOff>62759</xdr:rowOff>
    </xdr:to>
    <xdr:sp macro="" textlink="">
      <xdr:nvSpPr>
        <xdr:cNvPr id="409" name="楕円 408"/>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72936</xdr:rowOff>
    </xdr:from>
    <xdr:ext cx="762000" cy="259045"/>
    <xdr:sp macro="" textlink="">
      <xdr:nvSpPr>
        <xdr:cNvPr id="410" name="テキスト ボックス 409"/>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146685</xdr:rowOff>
    </xdr:from>
    <xdr:to>
      <xdr:col>68</xdr:col>
      <xdr:colOff>203200</xdr:colOff>
      <xdr:row>37</xdr:row>
      <xdr:rowOff>76835</xdr:rowOff>
    </xdr:to>
    <xdr:sp macro="" textlink="">
      <xdr:nvSpPr>
        <xdr:cNvPr id="411" name="楕円 410"/>
        <xdr:cNvSpPr/>
      </xdr:nvSpPr>
      <xdr:spPr>
        <a:xfrm>
          <a:off x="14351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87012</xdr:rowOff>
    </xdr:from>
    <xdr:ext cx="762000" cy="259045"/>
    <xdr:sp macro="" textlink="">
      <xdr:nvSpPr>
        <xdr:cNvPr id="412" name="テキスト ボックス 411"/>
        <xdr:cNvSpPr txBox="1"/>
      </xdr:nvSpPr>
      <xdr:spPr>
        <a:xfrm>
          <a:off x="14020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136631</xdr:rowOff>
    </xdr:from>
    <xdr:to>
      <xdr:col>64</xdr:col>
      <xdr:colOff>152400</xdr:colOff>
      <xdr:row>37</xdr:row>
      <xdr:rowOff>66781</xdr:rowOff>
    </xdr:to>
    <xdr:sp macro="" textlink="">
      <xdr:nvSpPr>
        <xdr:cNvPr id="413" name="楕円 412"/>
        <xdr:cNvSpPr/>
      </xdr:nvSpPr>
      <xdr:spPr>
        <a:xfrm>
          <a:off x="13462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76958</xdr:rowOff>
    </xdr:from>
    <xdr:ext cx="762000" cy="259045"/>
    <xdr:sp macro="" textlink="">
      <xdr:nvSpPr>
        <xdr:cNvPr id="414" name="テキスト ボックス 413"/>
        <xdr:cNvSpPr txBox="1"/>
      </xdr:nvSpPr>
      <xdr:spPr>
        <a:xfrm>
          <a:off x="13131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これまで、過度な起債の発行を抑制し、地方債残高の減少に努めてはきたが、それだけが将来負担率がゼロとなった要因ではない。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最も大きな要因は、将来負担比率の算定における充当可能財源にふるさと関連基金の残高が含まれていることから、近年好調なふるさと関連基金の残高との兼ね合いによるものである。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ふるさと関連基金については、寄附者の意向により、それぞれの目的別に積立てしているものであるため、今後も、起債の発行については、過度な発行を抑制し、計画的に事業を進めていくものである。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62061</xdr:rowOff>
    </xdr:from>
    <xdr:to>
      <xdr:col>77</xdr:col>
      <xdr:colOff>44450</xdr:colOff>
      <xdr:row>15</xdr:row>
      <xdr:rowOff>16891</xdr:rowOff>
    </xdr:to>
    <xdr:cxnSp macro="">
      <xdr:nvCxnSpPr>
        <xdr:cNvPr id="448" name="直線コネクタ 447"/>
        <xdr:cNvCxnSpPr/>
      </xdr:nvCxnSpPr>
      <xdr:spPr>
        <a:xfrm flipV="1">
          <a:off x="15290800" y="2462361"/>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16891</xdr:rowOff>
    </xdr:from>
    <xdr:to>
      <xdr:col>72</xdr:col>
      <xdr:colOff>203200</xdr:colOff>
      <xdr:row>15</xdr:row>
      <xdr:rowOff>66760</xdr:rowOff>
    </xdr:to>
    <xdr:cxnSp macro="">
      <xdr:nvCxnSpPr>
        <xdr:cNvPr id="451" name="直線コネクタ 450"/>
        <xdr:cNvCxnSpPr/>
      </xdr:nvCxnSpPr>
      <xdr:spPr>
        <a:xfrm flipV="1">
          <a:off x="14401800" y="2588641"/>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66760</xdr:rowOff>
    </xdr:from>
    <xdr:to>
      <xdr:col>68</xdr:col>
      <xdr:colOff>152400</xdr:colOff>
      <xdr:row>15</xdr:row>
      <xdr:rowOff>134324</xdr:rowOff>
    </xdr:to>
    <xdr:cxnSp macro="">
      <xdr:nvCxnSpPr>
        <xdr:cNvPr id="454" name="直線コネクタ 453"/>
        <xdr:cNvCxnSpPr/>
      </xdr:nvCxnSpPr>
      <xdr:spPr>
        <a:xfrm flipV="1">
          <a:off x="13512800" y="26385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7" name="フローチャート: 判断 456"/>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8" name="テキスト ボックス 457"/>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9" name="フローチャート: 判断 458"/>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0" name="テキスト ボックス 459"/>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11261</xdr:rowOff>
    </xdr:from>
    <xdr:to>
      <xdr:col>77</xdr:col>
      <xdr:colOff>95250</xdr:colOff>
      <xdr:row>14</xdr:row>
      <xdr:rowOff>112861</xdr:rowOff>
    </xdr:to>
    <xdr:sp macro="" textlink="">
      <xdr:nvSpPr>
        <xdr:cNvPr id="466" name="楕円 465"/>
        <xdr:cNvSpPr/>
      </xdr:nvSpPr>
      <xdr:spPr>
        <a:xfrm>
          <a:off x="16129000" y="24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123038</xdr:rowOff>
    </xdr:from>
    <xdr:ext cx="736600" cy="259045"/>
    <xdr:sp macro="" textlink="">
      <xdr:nvSpPr>
        <xdr:cNvPr id="467" name="テキスト ボックス 466"/>
        <xdr:cNvSpPr txBox="1"/>
      </xdr:nvSpPr>
      <xdr:spPr>
        <a:xfrm>
          <a:off x="15798800" y="218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68" name="楕円 467"/>
        <xdr:cNvSpPr/>
      </xdr:nvSpPr>
      <xdr:spPr>
        <a:xfrm>
          <a:off x="15240000" y="25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52468</xdr:rowOff>
    </xdr:from>
    <xdr:ext cx="762000" cy="259045"/>
    <xdr:sp macro="" textlink="">
      <xdr:nvSpPr>
        <xdr:cNvPr id="469" name="テキスト ボックス 468"/>
        <xdr:cNvSpPr txBox="1"/>
      </xdr:nvSpPr>
      <xdr:spPr>
        <a:xfrm>
          <a:off x="149098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15960</xdr:rowOff>
    </xdr:from>
    <xdr:to>
      <xdr:col>68</xdr:col>
      <xdr:colOff>203200</xdr:colOff>
      <xdr:row>15</xdr:row>
      <xdr:rowOff>117560</xdr:rowOff>
    </xdr:to>
    <xdr:sp macro="" textlink="">
      <xdr:nvSpPr>
        <xdr:cNvPr id="470" name="楕円 469"/>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102337</xdr:rowOff>
    </xdr:from>
    <xdr:ext cx="762000" cy="259045"/>
    <xdr:sp macro="" textlink="">
      <xdr:nvSpPr>
        <xdr:cNvPr id="471" name="テキスト ボックス 470"/>
        <xdr:cNvSpPr txBox="1"/>
      </xdr:nvSpPr>
      <xdr:spPr>
        <a:xfrm>
          <a:off x="14020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83524</xdr:rowOff>
    </xdr:from>
    <xdr:to>
      <xdr:col>64</xdr:col>
      <xdr:colOff>152400</xdr:colOff>
      <xdr:row>16</xdr:row>
      <xdr:rowOff>13674</xdr:rowOff>
    </xdr:to>
    <xdr:sp macro="" textlink="">
      <xdr:nvSpPr>
        <xdr:cNvPr id="472" name="楕円 471"/>
        <xdr:cNvSpPr/>
      </xdr:nvSpPr>
      <xdr:spPr>
        <a:xfrm>
          <a:off x="13462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169901</xdr:rowOff>
    </xdr:from>
    <xdr:ext cx="762000" cy="259045"/>
    <xdr:sp macro="" textlink="">
      <xdr:nvSpPr>
        <xdr:cNvPr id="473" name="テキスト ボックス 472"/>
        <xdr:cNvSpPr txBox="1"/>
      </xdr:nvSpPr>
      <xdr:spPr>
        <a:xfrm>
          <a:off x="13131800" y="274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25,457
25,136
506.25
28,785,658
28,545,730
219,194
8,973,302
17,202,424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当市は、消防組織を単独で持っていることに加え、保育所や社会教育施設を直営で管理していること、また、北方領土に係る職員を配置するなど特殊事情があるため、類似団体平均を上回る状況である。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今後については、民間で実施可能な部分については、民間の活力を導入し、コストの削減を図るなど、あらゆる方法を模索し、引き続き経費の削減に努めるものである。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35560</xdr:rowOff>
    </xdr:from>
    <xdr:to>
      <xdr:col>24</xdr:col>
      <xdr:colOff>25400</xdr:colOff>
      <xdr:row>40</xdr:row>
      <xdr:rowOff>35560</xdr:rowOff>
    </xdr:to>
    <xdr:cxnSp macro="">
      <xdr:nvCxnSpPr>
        <xdr:cNvPr id="66" name="直線コネクタ 65"/>
        <xdr:cNvCxnSpPr/>
      </xdr:nvCxnSpPr>
      <xdr:spPr>
        <a:xfrm>
          <a:off x="3987800" y="6893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20320</xdr:rowOff>
    </xdr:from>
    <xdr:to>
      <xdr:col>19</xdr:col>
      <xdr:colOff>187325</xdr:colOff>
      <xdr:row>40</xdr:row>
      <xdr:rowOff>35560</xdr:rowOff>
    </xdr:to>
    <xdr:cxnSp macro="">
      <xdr:nvCxnSpPr>
        <xdr:cNvPr id="69" name="直線コネクタ 68"/>
        <xdr:cNvCxnSpPr/>
      </xdr:nvCxnSpPr>
      <xdr:spPr>
        <a:xfrm>
          <a:off x="3098800" y="687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20320</xdr:rowOff>
    </xdr:to>
    <xdr:cxnSp macro="">
      <xdr:nvCxnSpPr>
        <xdr:cNvPr id="72" name="直線コネクタ 71"/>
        <xdr:cNvCxnSpPr/>
      </xdr:nvCxnSpPr>
      <xdr:spPr>
        <a:xfrm>
          <a:off x="2209800" y="6870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40</xdr:row>
      <xdr:rowOff>12700</xdr:rowOff>
    </xdr:to>
    <xdr:cxnSp macro="">
      <xdr:nvCxnSpPr>
        <xdr:cNvPr id="75" name="直線コネクタ 74"/>
        <xdr:cNvCxnSpPr/>
      </xdr:nvCxnSpPr>
      <xdr:spPr>
        <a:xfrm>
          <a:off x="1320800" y="65887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156210</xdr:rowOff>
    </xdr:from>
    <xdr:to>
      <xdr:col>24</xdr:col>
      <xdr:colOff>76200</xdr:colOff>
      <xdr:row>40</xdr:row>
      <xdr:rowOff>86360</xdr:rowOff>
    </xdr:to>
    <xdr:sp macro="" textlink="">
      <xdr:nvSpPr>
        <xdr:cNvPr id="85" name="楕円 84"/>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128287</xdr:rowOff>
    </xdr:from>
    <xdr:ext cx="762000" cy="259045"/>
    <xdr:sp macro="" textlink="">
      <xdr:nvSpPr>
        <xdr:cNvPr id="86" name="人件費該当値テキスト"/>
        <xdr:cNvSpPr txBox="1"/>
      </xdr:nvSpPr>
      <xdr:spPr>
        <a:xfrm>
          <a:off x="49149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7" name="楕円 86"/>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8" name="テキスト ボックス 87"/>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140970</xdr:rowOff>
    </xdr:from>
    <xdr:to>
      <xdr:col>15</xdr:col>
      <xdr:colOff>149225</xdr:colOff>
      <xdr:row>40</xdr:row>
      <xdr:rowOff>71120</xdr:rowOff>
    </xdr:to>
    <xdr:sp macro="" textlink="">
      <xdr:nvSpPr>
        <xdr:cNvPr id="89" name="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経常の物件費については、経費の縮減に努めた結果、前年度対比</a:t>
          </a:r>
          <a:r>
            <a:rPr kumimoji="1" lang="en-US" altLang="ja-JP" sz="1300">
              <a:latin typeface="ＭＳ Ｐゴシック" panose="020B0600070205080204" pitchFamily="50" charset="-128"/>
              <a:ea typeface="ＭＳ Ｐゴシック" panose="020B0600070205080204" pitchFamily="50" charset="-128"/>
            </a:rPr>
            <a:t>28,803</a:t>
          </a:r>
          <a:r>
            <a:rPr kumimoji="1" lang="ja-JP" altLang="en-US" sz="1300">
              <a:latin typeface="ＭＳ Ｐゴシック" panose="020B0600070205080204" pitchFamily="50" charset="-128"/>
              <a:ea typeface="ＭＳ Ｐゴシック" panose="020B0600070205080204" pitchFamily="50" charset="-128"/>
            </a:rPr>
            <a:t>千円の減となり、特定財源については、</a:t>
          </a:r>
          <a:r>
            <a:rPr kumimoji="1" lang="en-US" altLang="ja-JP" sz="1300">
              <a:latin typeface="ＭＳ Ｐゴシック" panose="020B0600070205080204" pitchFamily="50" charset="-128"/>
              <a:ea typeface="ＭＳ Ｐゴシック" panose="020B0600070205080204" pitchFamily="50" charset="-128"/>
            </a:rPr>
            <a:t>49,112</a:t>
          </a:r>
          <a:r>
            <a:rPr kumimoji="1" lang="ja-JP" altLang="en-US" sz="1300">
              <a:latin typeface="ＭＳ Ｐゴシック" panose="020B0600070205080204" pitchFamily="50" charset="-128"/>
              <a:ea typeface="ＭＳ Ｐゴシック" panose="020B0600070205080204" pitchFamily="50" charset="-128"/>
            </a:rPr>
            <a:t>千円増となったことで、経常一般財源が合わせて</a:t>
          </a:r>
          <a:r>
            <a:rPr kumimoji="1" lang="en-US" altLang="ja-JP" sz="1300">
              <a:latin typeface="ＭＳ Ｐゴシック" panose="020B0600070205080204" pitchFamily="50" charset="-128"/>
              <a:ea typeface="ＭＳ Ｐゴシック" panose="020B0600070205080204" pitchFamily="50" charset="-128"/>
            </a:rPr>
            <a:t>77,915</a:t>
          </a:r>
          <a:r>
            <a:rPr kumimoji="1" lang="ja-JP" altLang="en-US" sz="1300">
              <a:latin typeface="ＭＳ Ｐゴシック" panose="020B0600070205080204" pitchFamily="50" charset="-128"/>
              <a:ea typeface="ＭＳ Ｐゴシック" panose="020B0600070205080204" pitchFamily="50" charset="-128"/>
            </a:rPr>
            <a:t>千円の減となったため、昨年と比べ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今後についても引き続き、事務事業の見直しを行い。経費の縮減に努めるものである。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18</xdr:row>
      <xdr:rowOff>18143</xdr:rowOff>
    </xdr:to>
    <xdr:cxnSp macro="">
      <xdr:nvCxnSpPr>
        <xdr:cNvPr id="129" name="直線コネクタ 128"/>
        <xdr:cNvCxnSpPr/>
      </xdr:nvCxnSpPr>
      <xdr:spPr>
        <a:xfrm flipV="1">
          <a:off x="15671800" y="30062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18143</xdr:rowOff>
    </xdr:to>
    <xdr:cxnSp macro="">
      <xdr:nvCxnSpPr>
        <xdr:cNvPr id="132" name="直線コネクタ 131"/>
        <xdr:cNvCxnSpPr/>
      </xdr:nvCxnSpPr>
      <xdr:spPr>
        <a:xfrm>
          <a:off x="14782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17</xdr:row>
      <xdr:rowOff>167821</xdr:rowOff>
    </xdr:to>
    <xdr:cxnSp macro="">
      <xdr:nvCxnSpPr>
        <xdr:cNvPr id="135" name="直線コネクタ 134"/>
        <xdr:cNvCxnSpPr/>
      </xdr:nvCxnSpPr>
      <xdr:spPr>
        <a:xfrm>
          <a:off x="13893800" y="3071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18143</xdr:rowOff>
    </xdr:to>
    <xdr:cxnSp macro="">
      <xdr:nvCxnSpPr>
        <xdr:cNvPr id="138" name="直線コネクタ 137"/>
        <xdr:cNvCxnSpPr/>
      </xdr:nvCxnSpPr>
      <xdr:spPr>
        <a:xfrm flipV="1">
          <a:off x="13004800" y="3071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57348</xdr:rowOff>
    </xdr:from>
    <xdr:ext cx="762000" cy="259045"/>
    <xdr:sp macro="" textlink="">
      <xdr:nvSpPr>
        <xdr:cNvPr id="149" name="物件費該当値テキスト"/>
        <xdr:cNvSpPr txBox="1"/>
      </xdr:nvSpPr>
      <xdr:spPr>
        <a:xfrm>
          <a:off x="165989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138793</xdr:rowOff>
    </xdr:from>
    <xdr:to>
      <xdr:col>78</xdr:col>
      <xdr:colOff>120650</xdr:colOff>
      <xdr:row>18</xdr:row>
      <xdr:rowOff>68943</xdr:rowOff>
    </xdr:to>
    <xdr:sp macro="" textlink="">
      <xdr:nvSpPr>
        <xdr:cNvPr id="150" name="楕円 149"/>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53720</xdr:rowOff>
    </xdr:from>
    <xdr:ext cx="736600" cy="259045"/>
    <xdr:sp macro="" textlink="">
      <xdr:nvSpPr>
        <xdr:cNvPr id="151" name="テキスト ボックス 150"/>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4" name="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6" name="楕円 155"/>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7" name="テキスト ボックス 156"/>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施設型給付費等業務委託料や児童扶養手当などの児童福祉関連で増となったことから、経常の扶助費では</a:t>
          </a:r>
          <a:r>
            <a:rPr kumimoji="1" lang="en-US" altLang="ja-JP" sz="1300">
              <a:latin typeface="ＭＳ Ｐゴシック" panose="020B0600070205080204" pitchFamily="50" charset="-128"/>
              <a:ea typeface="ＭＳ Ｐゴシック" panose="020B0600070205080204" pitchFamily="50" charset="-128"/>
            </a:rPr>
            <a:t>124,527</a:t>
          </a:r>
          <a:r>
            <a:rPr kumimoji="1" lang="ja-JP" altLang="en-US" sz="1300">
              <a:latin typeface="ＭＳ Ｐゴシック" panose="020B0600070205080204" pitchFamily="50" charset="-128"/>
              <a:ea typeface="ＭＳ Ｐゴシック" panose="020B0600070205080204" pitchFamily="50" charset="-128"/>
            </a:rPr>
            <a:t>千円の増加となった。その一方で、経常特定財源は、</a:t>
          </a:r>
          <a:r>
            <a:rPr kumimoji="1" lang="en-US" altLang="ja-JP" sz="1300">
              <a:latin typeface="ＭＳ Ｐゴシック" panose="020B0600070205080204" pitchFamily="50" charset="-128"/>
              <a:ea typeface="ＭＳ Ｐゴシック" panose="020B0600070205080204" pitchFamily="50" charset="-128"/>
            </a:rPr>
            <a:t>74,346</a:t>
          </a:r>
          <a:r>
            <a:rPr kumimoji="1" lang="ja-JP" altLang="en-US" sz="1300">
              <a:latin typeface="ＭＳ Ｐゴシック" panose="020B0600070205080204" pitchFamily="50" charset="-128"/>
              <a:ea typeface="ＭＳ Ｐゴシック" panose="020B0600070205080204" pitchFamily="50" charset="-128"/>
            </a:rPr>
            <a:t>千円の増加となったため、扶助費に係る経常一般財源は相対的に増加したため、経常収支比率については、昨年に比べ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今後についても、引き続き、扶助費支給に係る資格審査等の適正化に努めるものである。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121557</xdr:rowOff>
    </xdr:to>
    <xdr:cxnSp macro="">
      <xdr:nvCxnSpPr>
        <xdr:cNvPr id="192" name="直線コネクタ 191"/>
        <xdr:cNvCxnSpPr/>
      </xdr:nvCxnSpPr>
      <xdr:spPr>
        <a:xfrm>
          <a:off x="3987800" y="9657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56243</xdr:rowOff>
    </xdr:to>
    <xdr:cxnSp macro="">
      <xdr:nvCxnSpPr>
        <xdr:cNvPr id="195" name="直線コネクタ 194"/>
        <xdr:cNvCxnSpPr/>
      </xdr:nvCxnSpPr>
      <xdr:spPr>
        <a:xfrm>
          <a:off x="3098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67128</xdr:rowOff>
    </xdr:to>
    <xdr:cxnSp macro="">
      <xdr:nvCxnSpPr>
        <xdr:cNvPr id="198" name="直線コネクタ 197"/>
        <xdr:cNvCxnSpPr/>
      </xdr:nvCxnSpPr>
      <xdr:spPr>
        <a:xfrm flipV="1">
          <a:off x="2209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67128</xdr:rowOff>
    </xdr:to>
    <xdr:cxnSp macro="">
      <xdr:nvCxnSpPr>
        <xdr:cNvPr id="201" name="直線コネクタ 200"/>
        <xdr:cNvCxnSpPr/>
      </xdr:nvCxnSpPr>
      <xdr:spPr>
        <a:xfrm>
          <a:off x="1320800" y="9559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11" name="楕円 210"/>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87284</xdr:rowOff>
    </xdr:from>
    <xdr:ext cx="762000" cy="259045"/>
    <xdr:sp macro="" textlink="">
      <xdr:nvSpPr>
        <xdr:cNvPr id="212" name="扶助費該当値テキスト"/>
        <xdr:cNvSpPr txBox="1"/>
      </xdr:nvSpPr>
      <xdr:spPr>
        <a:xfrm>
          <a:off x="4914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13" name="楕円 212"/>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4" name="テキスト ボックス 213"/>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6" name="テキスト ボックス 215"/>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7" name="楕円 216"/>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102705</xdr:rowOff>
    </xdr:from>
    <xdr:ext cx="762000" cy="259045"/>
    <xdr:sp macro="" textlink="">
      <xdr:nvSpPr>
        <xdr:cNvPr id="218" name="テキスト ボックス 217"/>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9" name="楕円 218"/>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20" name="テキスト ボックス 219"/>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維持管理費については、除雪対策経費の減などにより、</a:t>
          </a:r>
          <a:r>
            <a:rPr kumimoji="1" lang="en-US" altLang="ja-JP" sz="1300">
              <a:latin typeface="ＭＳ Ｐゴシック" panose="020B0600070205080204" pitchFamily="50" charset="-128"/>
              <a:ea typeface="ＭＳ Ｐゴシック" panose="020B0600070205080204" pitchFamily="50" charset="-128"/>
            </a:rPr>
            <a:t>32,659</a:t>
          </a:r>
          <a:r>
            <a:rPr kumimoji="1" lang="ja-JP" altLang="en-US" sz="1300">
              <a:latin typeface="ＭＳ Ｐゴシック" panose="020B0600070205080204" pitchFamily="50" charset="-128"/>
              <a:ea typeface="ＭＳ Ｐゴシック" panose="020B0600070205080204" pitchFamily="50" charset="-128"/>
            </a:rPr>
            <a:t>千円の減となり、経常一般財源で</a:t>
          </a:r>
          <a:r>
            <a:rPr kumimoji="1" lang="en-US" altLang="ja-JP" sz="1300">
              <a:latin typeface="ＭＳ Ｐゴシック" panose="020B0600070205080204" pitchFamily="50" charset="-128"/>
              <a:ea typeface="ＭＳ Ｐゴシック" panose="020B0600070205080204" pitchFamily="50" charset="-128"/>
            </a:rPr>
            <a:t>30,993</a:t>
          </a:r>
          <a:r>
            <a:rPr kumimoji="1" lang="ja-JP" altLang="en-US" sz="1300">
              <a:latin typeface="ＭＳ Ｐゴシック" panose="020B0600070205080204" pitchFamily="50" charset="-128"/>
              <a:ea typeface="ＭＳ Ｐゴシック" panose="020B0600070205080204" pitchFamily="50" charset="-128"/>
            </a:rPr>
            <a:t>千円の減少となり、昨年と比べて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今後については、根室市公共施設等総合管理計画に基づき、これからの人口減少・人口構造等の社会情勢の変化を的確に捉え、公共施設等の適正配置を図るものである。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100330</xdr:rowOff>
    </xdr:to>
    <xdr:cxnSp macro="">
      <xdr:nvCxnSpPr>
        <xdr:cNvPr id="253" name="直線コネクタ 252"/>
        <xdr:cNvCxnSpPr/>
      </xdr:nvCxnSpPr>
      <xdr:spPr>
        <a:xfrm flipV="1">
          <a:off x="15671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100330</xdr:rowOff>
    </xdr:to>
    <xdr:cxnSp macro="">
      <xdr:nvCxnSpPr>
        <xdr:cNvPr id="256" name="直線コネクタ 255"/>
        <xdr:cNvCxnSpPr/>
      </xdr:nvCxnSpPr>
      <xdr:spPr>
        <a:xfrm>
          <a:off x="14782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77470</xdr:rowOff>
    </xdr:to>
    <xdr:cxnSp macro="">
      <xdr:nvCxnSpPr>
        <xdr:cNvPr id="259" name="直線コネクタ 258"/>
        <xdr:cNvCxnSpPr/>
      </xdr:nvCxnSpPr>
      <xdr:spPr>
        <a:xfrm flipV="1">
          <a:off x="13893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77470</xdr:rowOff>
    </xdr:to>
    <xdr:cxnSp macro="">
      <xdr:nvCxnSpPr>
        <xdr:cNvPr id="262" name="直線コネクタ 261"/>
        <xdr:cNvCxnSpPr/>
      </xdr:nvCxnSpPr>
      <xdr:spPr>
        <a:xfrm>
          <a:off x="13004800" y="9400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2" name="楕円 271"/>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3"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4" name="楕円 273"/>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5" name="テキスト ボックス 274"/>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6" name="楕円 275"/>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7" name="テキスト ボックス 276"/>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8" name="楕円 277"/>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9" name="テキスト ボックス 278"/>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80" name="楕円 279"/>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81" name="テキスト ボックス 280"/>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経常の補助費等については、水道会計支出金、病院会計支出金などの増加により、</a:t>
          </a:r>
          <a:r>
            <a:rPr kumimoji="1" lang="en-US" altLang="ja-JP" sz="1300">
              <a:latin typeface="ＭＳ Ｐゴシック" panose="020B0600070205080204" pitchFamily="50" charset="-128"/>
              <a:ea typeface="ＭＳ Ｐゴシック" panose="020B0600070205080204" pitchFamily="50" charset="-128"/>
            </a:rPr>
            <a:t>125,195</a:t>
          </a:r>
          <a:r>
            <a:rPr kumimoji="1" lang="ja-JP" altLang="en-US" sz="1300">
              <a:latin typeface="ＭＳ Ｐゴシック" panose="020B0600070205080204" pitchFamily="50" charset="-128"/>
              <a:ea typeface="ＭＳ Ｐゴシック" panose="020B0600070205080204" pitchFamily="50" charset="-128"/>
            </a:rPr>
            <a:t>千円増となり、経常一般財源で</a:t>
          </a:r>
          <a:r>
            <a:rPr kumimoji="1" lang="en-US" altLang="ja-JP" sz="1300">
              <a:latin typeface="ＭＳ Ｐゴシック" panose="020B0600070205080204" pitchFamily="50" charset="-128"/>
              <a:ea typeface="ＭＳ Ｐゴシック" panose="020B0600070205080204" pitchFamily="50" charset="-128"/>
            </a:rPr>
            <a:t>111,982</a:t>
          </a:r>
          <a:r>
            <a:rPr kumimoji="1" lang="ja-JP" altLang="en-US" sz="1300">
              <a:latin typeface="ＭＳ Ｐゴシック" panose="020B0600070205080204" pitchFamily="50" charset="-128"/>
              <a:ea typeface="ＭＳ Ｐゴシック" panose="020B0600070205080204" pitchFamily="50" charset="-128"/>
            </a:rPr>
            <a:t>千円の増加となり、昨年と比べて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53848</xdr:rowOff>
    </xdr:to>
    <xdr:cxnSp macro="">
      <xdr:nvCxnSpPr>
        <xdr:cNvPr id="311" name="直線コネクタ 310"/>
        <xdr:cNvCxnSpPr/>
      </xdr:nvCxnSpPr>
      <xdr:spPr>
        <a:xfrm>
          <a:off x="15671800" y="61711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40132</xdr:rowOff>
    </xdr:to>
    <xdr:cxnSp macro="">
      <xdr:nvCxnSpPr>
        <xdr:cNvPr id="314" name="直線コネクタ 313"/>
        <xdr:cNvCxnSpPr/>
      </xdr:nvCxnSpPr>
      <xdr:spPr>
        <a:xfrm flipV="1">
          <a:off x="14782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40132</xdr:rowOff>
    </xdr:to>
    <xdr:cxnSp macro="">
      <xdr:nvCxnSpPr>
        <xdr:cNvPr id="317" name="直線コネクタ 316"/>
        <xdr:cNvCxnSpPr/>
      </xdr:nvCxnSpPr>
      <xdr:spPr>
        <a:xfrm>
          <a:off x="13893800" y="6152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152146</xdr:rowOff>
    </xdr:to>
    <xdr:cxnSp macro="">
      <xdr:nvCxnSpPr>
        <xdr:cNvPr id="320" name="直線コネクタ 319"/>
        <xdr:cNvCxnSpPr/>
      </xdr:nvCxnSpPr>
      <xdr:spPr>
        <a:xfrm>
          <a:off x="13004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30" name="楕円 32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3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32" name="楕円 331"/>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33" name="テキスト ボックス 332"/>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4" name="楕円 333"/>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5" name="テキスト ボックス 334"/>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6" name="楕円 335"/>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7" name="テキスト ボックス 336"/>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8" name="楕円 337"/>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9" name="テキスト ボックス 338"/>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年度同意等債である過疎対策事業債など</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件の起債の元金償還が開始されたことによる増に対して、平成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年度において過疎対策事業債など</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件の終期が到来したことによる減が上回ったことから、</a:t>
          </a:r>
          <a:r>
            <a:rPr kumimoji="1" lang="en-US" altLang="ja-JP" sz="1300">
              <a:latin typeface="ＭＳ Ｐゴシック" panose="020B0600070205080204" pitchFamily="50" charset="-128"/>
              <a:ea typeface="ＭＳ Ｐゴシック" panose="020B0600070205080204" pitchFamily="50" charset="-128"/>
            </a:rPr>
            <a:t>61,708</a:t>
          </a:r>
          <a:r>
            <a:rPr kumimoji="1" lang="ja-JP" altLang="en-US" sz="1300">
              <a:latin typeface="ＭＳ Ｐゴシック" panose="020B0600070205080204" pitchFamily="50" charset="-128"/>
              <a:ea typeface="ＭＳ Ｐゴシック" panose="020B0600070205080204" pitchFamily="50" charset="-128"/>
            </a:rPr>
            <a:t>千円の減となったため、経常収支比率については、昨年に比べ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今後も引き続き、計画的に事業を進め、財政を圧迫させないよう過度な起債発行の抑制に努めるものである。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45085</xdr:rowOff>
    </xdr:to>
    <xdr:cxnSp macro="">
      <xdr:nvCxnSpPr>
        <xdr:cNvPr id="371" name="直線コネクタ 370"/>
        <xdr:cNvCxnSpPr/>
      </xdr:nvCxnSpPr>
      <xdr:spPr>
        <a:xfrm flipV="1">
          <a:off x="3987800" y="128943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29845</xdr:rowOff>
    </xdr:from>
    <xdr:to>
      <xdr:col>19</xdr:col>
      <xdr:colOff>187325</xdr:colOff>
      <xdr:row>75</xdr:row>
      <xdr:rowOff>45085</xdr:rowOff>
    </xdr:to>
    <xdr:cxnSp macro="">
      <xdr:nvCxnSpPr>
        <xdr:cNvPr id="374" name="直線コネクタ 373"/>
        <xdr:cNvCxnSpPr/>
      </xdr:nvCxnSpPr>
      <xdr:spPr>
        <a:xfrm>
          <a:off x="3098800" y="128885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29845</xdr:rowOff>
    </xdr:from>
    <xdr:to>
      <xdr:col>15</xdr:col>
      <xdr:colOff>98425</xdr:colOff>
      <xdr:row>75</xdr:row>
      <xdr:rowOff>35560</xdr:rowOff>
    </xdr:to>
    <xdr:cxnSp macro="">
      <xdr:nvCxnSpPr>
        <xdr:cNvPr id="377" name="直線コネクタ 376"/>
        <xdr:cNvCxnSpPr/>
      </xdr:nvCxnSpPr>
      <xdr:spPr>
        <a:xfrm flipV="1">
          <a:off x="2209800" y="128885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29845</xdr:rowOff>
    </xdr:from>
    <xdr:to>
      <xdr:col>11</xdr:col>
      <xdr:colOff>9525</xdr:colOff>
      <xdr:row>75</xdr:row>
      <xdr:rowOff>35560</xdr:rowOff>
    </xdr:to>
    <xdr:cxnSp macro="">
      <xdr:nvCxnSpPr>
        <xdr:cNvPr id="380" name="直線コネクタ 379"/>
        <xdr:cNvCxnSpPr/>
      </xdr:nvCxnSpPr>
      <xdr:spPr>
        <a:xfrm>
          <a:off x="1320800" y="128885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90" name="楕円 389"/>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128287</xdr:rowOff>
    </xdr:from>
    <xdr:ext cx="762000" cy="259045"/>
    <xdr:sp macro="" textlink="">
      <xdr:nvSpPr>
        <xdr:cNvPr id="391" name="公債費該当値テキスト"/>
        <xdr:cNvSpPr txBox="1"/>
      </xdr:nvSpPr>
      <xdr:spPr>
        <a:xfrm>
          <a:off x="4914900" y="128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165735</xdr:rowOff>
    </xdr:from>
    <xdr:to>
      <xdr:col>20</xdr:col>
      <xdr:colOff>38100</xdr:colOff>
      <xdr:row>75</xdr:row>
      <xdr:rowOff>95885</xdr:rowOff>
    </xdr:to>
    <xdr:sp macro="" textlink="">
      <xdr:nvSpPr>
        <xdr:cNvPr id="392" name="楕円 391"/>
        <xdr:cNvSpPr/>
      </xdr:nvSpPr>
      <xdr:spPr>
        <a:xfrm>
          <a:off x="3937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80663</xdr:rowOff>
    </xdr:from>
    <xdr:ext cx="736600" cy="259045"/>
    <xdr:sp macro="" textlink="">
      <xdr:nvSpPr>
        <xdr:cNvPr id="393" name="テキスト ボックス 392"/>
        <xdr:cNvSpPr txBox="1"/>
      </xdr:nvSpPr>
      <xdr:spPr>
        <a:xfrm>
          <a:off x="3606800" y="1293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94" name="楕円 393"/>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65422</xdr:rowOff>
    </xdr:from>
    <xdr:ext cx="762000" cy="259045"/>
    <xdr:sp macro="" textlink="">
      <xdr:nvSpPr>
        <xdr:cNvPr id="395" name="テキスト ボックス 394"/>
        <xdr:cNvSpPr txBox="1"/>
      </xdr:nvSpPr>
      <xdr:spPr>
        <a:xfrm>
          <a:off x="2717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156210</xdr:rowOff>
    </xdr:from>
    <xdr:to>
      <xdr:col>11</xdr:col>
      <xdr:colOff>60325</xdr:colOff>
      <xdr:row>75</xdr:row>
      <xdr:rowOff>86360</xdr:rowOff>
    </xdr:to>
    <xdr:sp macro="" textlink="">
      <xdr:nvSpPr>
        <xdr:cNvPr id="396" name="楕円 395"/>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71137</xdr:rowOff>
    </xdr:from>
    <xdr:ext cx="762000" cy="259045"/>
    <xdr:sp macro="" textlink="">
      <xdr:nvSpPr>
        <xdr:cNvPr id="397" name="テキスト ボックス 396"/>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150495</xdr:rowOff>
    </xdr:from>
    <xdr:to>
      <xdr:col>6</xdr:col>
      <xdr:colOff>171450</xdr:colOff>
      <xdr:row>75</xdr:row>
      <xdr:rowOff>80645</xdr:rowOff>
    </xdr:to>
    <xdr:sp macro="" textlink="">
      <xdr:nvSpPr>
        <xdr:cNvPr id="398" name="楕円 397"/>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65422</xdr:rowOff>
    </xdr:from>
    <xdr:ext cx="762000" cy="259045"/>
    <xdr:sp macro="" textlink="">
      <xdr:nvSpPr>
        <xdr:cNvPr id="399" name="テキスト ボックス 398"/>
        <xdr:cNvSpPr txBox="1"/>
      </xdr:nvSpPr>
      <xdr:spPr>
        <a:xfrm>
          <a:off x="939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公債費以外の経常収支比率については、類似団体と比べると若干高めの数値で推移している。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今後も引き続き、徹底したコストの削減や、あらゆる方法を模索し、経費の縮減に努めるものである。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101854</xdr:rowOff>
    </xdr:to>
    <xdr:cxnSp macro="">
      <xdr:nvCxnSpPr>
        <xdr:cNvPr id="430" name="直線コネクタ 429"/>
        <xdr:cNvCxnSpPr/>
      </xdr:nvCxnSpPr>
      <xdr:spPr>
        <a:xfrm>
          <a:off x="15671800" y="132852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83565</xdr:rowOff>
    </xdr:to>
    <xdr:cxnSp macro="">
      <xdr:nvCxnSpPr>
        <xdr:cNvPr id="433" name="直線コネクタ 432"/>
        <xdr:cNvCxnSpPr/>
      </xdr:nvCxnSpPr>
      <xdr:spPr>
        <a:xfrm>
          <a:off x="14782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74422</xdr:rowOff>
    </xdr:to>
    <xdr:cxnSp macro="">
      <xdr:nvCxnSpPr>
        <xdr:cNvPr id="436" name="直線コネクタ 435"/>
        <xdr:cNvCxnSpPr/>
      </xdr:nvCxnSpPr>
      <xdr:spPr>
        <a:xfrm>
          <a:off x="13893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77</xdr:row>
      <xdr:rowOff>28702</xdr:rowOff>
    </xdr:to>
    <xdr:cxnSp macro="">
      <xdr:nvCxnSpPr>
        <xdr:cNvPr id="439" name="直線コネクタ 438"/>
        <xdr:cNvCxnSpPr/>
      </xdr:nvCxnSpPr>
      <xdr:spPr>
        <a:xfrm>
          <a:off x="13004800" y="1293317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9" name="楕円 448"/>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50"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1" name="楕円 450"/>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52" name="テキスト ボックス 451"/>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3" name="楕円 452"/>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4" name="テキスト ボックス 453"/>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5" name="楕円 454"/>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56" name="テキスト ボックス 455"/>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7" name="楕円 456"/>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8" name="テキスト ボックス 457"/>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4051</xdr:rowOff>
    </xdr:from>
    <xdr:to>
      <xdr:col>29</xdr:col>
      <xdr:colOff>127000</xdr:colOff>
      <xdr:row>14</xdr:row>
      <xdr:rowOff>58560</xdr:rowOff>
    </xdr:to>
    <xdr:cxnSp macro="">
      <xdr:nvCxnSpPr>
        <xdr:cNvPr id="50" name="直線コネクタ 49"/>
        <xdr:cNvCxnSpPr/>
      </xdr:nvCxnSpPr>
      <xdr:spPr bwMode="auto">
        <a:xfrm flipV="1">
          <a:off x="5003800" y="2451976"/>
          <a:ext cx="647700" cy="54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58560</xdr:rowOff>
    </xdr:from>
    <xdr:to>
      <xdr:col>26</xdr:col>
      <xdr:colOff>50800</xdr:colOff>
      <xdr:row>14</xdr:row>
      <xdr:rowOff>63055</xdr:rowOff>
    </xdr:to>
    <xdr:cxnSp macro="">
      <xdr:nvCxnSpPr>
        <xdr:cNvPr id="53" name="直線コネクタ 52"/>
        <xdr:cNvCxnSpPr/>
      </xdr:nvCxnSpPr>
      <xdr:spPr bwMode="auto">
        <a:xfrm flipV="1">
          <a:off x="4305300" y="2506485"/>
          <a:ext cx="698500" cy="4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63055</xdr:rowOff>
    </xdr:from>
    <xdr:to>
      <xdr:col>22</xdr:col>
      <xdr:colOff>114300</xdr:colOff>
      <xdr:row>14</xdr:row>
      <xdr:rowOff>168389</xdr:rowOff>
    </xdr:to>
    <xdr:cxnSp macro="">
      <xdr:nvCxnSpPr>
        <xdr:cNvPr id="56" name="直線コネクタ 55"/>
        <xdr:cNvCxnSpPr/>
      </xdr:nvCxnSpPr>
      <xdr:spPr bwMode="auto">
        <a:xfrm flipV="1">
          <a:off x="3606800" y="2510980"/>
          <a:ext cx="698500" cy="10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168389</xdr:rowOff>
    </xdr:from>
    <xdr:to>
      <xdr:col>18</xdr:col>
      <xdr:colOff>177800</xdr:colOff>
      <xdr:row>14</xdr:row>
      <xdr:rowOff>168872</xdr:rowOff>
    </xdr:to>
    <xdr:cxnSp macro="">
      <xdr:nvCxnSpPr>
        <xdr:cNvPr id="59" name="直線コネクタ 58"/>
        <xdr:cNvCxnSpPr/>
      </xdr:nvCxnSpPr>
      <xdr:spPr bwMode="auto">
        <a:xfrm flipV="1">
          <a:off x="2908300" y="2616314"/>
          <a:ext cx="698500" cy="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124701</xdr:rowOff>
    </xdr:from>
    <xdr:to>
      <xdr:col>29</xdr:col>
      <xdr:colOff>177800</xdr:colOff>
      <xdr:row>14</xdr:row>
      <xdr:rowOff>54851</xdr:rowOff>
    </xdr:to>
    <xdr:sp macro="" textlink="">
      <xdr:nvSpPr>
        <xdr:cNvPr id="69" name="楕円 68"/>
        <xdr:cNvSpPr/>
      </xdr:nvSpPr>
      <xdr:spPr bwMode="auto">
        <a:xfrm>
          <a:off x="5600700" y="240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141228</xdr:rowOff>
    </xdr:from>
    <xdr:ext cx="762000" cy="259045"/>
    <xdr:sp macro="" textlink="">
      <xdr:nvSpPr>
        <xdr:cNvPr id="70" name="人口1人当たり決算額の推移該当値テキスト130"/>
        <xdr:cNvSpPr txBox="1"/>
      </xdr:nvSpPr>
      <xdr:spPr>
        <a:xfrm>
          <a:off x="5740400" y="224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7760</xdr:rowOff>
    </xdr:from>
    <xdr:to>
      <xdr:col>26</xdr:col>
      <xdr:colOff>101600</xdr:colOff>
      <xdr:row>14</xdr:row>
      <xdr:rowOff>109360</xdr:rowOff>
    </xdr:to>
    <xdr:sp macro="" textlink="">
      <xdr:nvSpPr>
        <xdr:cNvPr id="71" name="楕円 70"/>
        <xdr:cNvSpPr/>
      </xdr:nvSpPr>
      <xdr:spPr bwMode="auto">
        <a:xfrm>
          <a:off x="4953000" y="245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119537</xdr:rowOff>
    </xdr:from>
    <xdr:ext cx="736600" cy="259045"/>
    <xdr:sp macro="" textlink="">
      <xdr:nvSpPr>
        <xdr:cNvPr id="72" name="テキスト ボックス 71"/>
        <xdr:cNvSpPr txBox="1"/>
      </xdr:nvSpPr>
      <xdr:spPr>
        <a:xfrm>
          <a:off x="4622800" y="222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12255</xdr:rowOff>
    </xdr:from>
    <xdr:to>
      <xdr:col>22</xdr:col>
      <xdr:colOff>165100</xdr:colOff>
      <xdr:row>14</xdr:row>
      <xdr:rowOff>113855</xdr:rowOff>
    </xdr:to>
    <xdr:sp macro="" textlink="">
      <xdr:nvSpPr>
        <xdr:cNvPr id="73" name="楕円 72"/>
        <xdr:cNvSpPr/>
      </xdr:nvSpPr>
      <xdr:spPr bwMode="auto">
        <a:xfrm>
          <a:off x="4254500" y="246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124032</xdr:rowOff>
    </xdr:from>
    <xdr:ext cx="762000" cy="259045"/>
    <xdr:sp macro="" textlink="">
      <xdr:nvSpPr>
        <xdr:cNvPr id="74" name="テキスト ボックス 73"/>
        <xdr:cNvSpPr txBox="1"/>
      </xdr:nvSpPr>
      <xdr:spPr>
        <a:xfrm>
          <a:off x="3924300" y="22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117589</xdr:rowOff>
    </xdr:from>
    <xdr:to>
      <xdr:col>19</xdr:col>
      <xdr:colOff>38100</xdr:colOff>
      <xdr:row>15</xdr:row>
      <xdr:rowOff>47739</xdr:rowOff>
    </xdr:to>
    <xdr:sp macro="" textlink="">
      <xdr:nvSpPr>
        <xdr:cNvPr id="75" name="楕円 74"/>
        <xdr:cNvSpPr/>
      </xdr:nvSpPr>
      <xdr:spPr bwMode="auto">
        <a:xfrm>
          <a:off x="3556000" y="2565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57916</xdr:rowOff>
    </xdr:from>
    <xdr:ext cx="762000" cy="259045"/>
    <xdr:sp macro="" textlink="">
      <xdr:nvSpPr>
        <xdr:cNvPr id="76" name="テキスト ボックス 75"/>
        <xdr:cNvSpPr txBox="1"/>
      </xdr:nvSpPr>
      <xdr:spPr>
        <a:xfrm>
          <a:off x="3225800" y="233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118072</xdr:rowOff>
    </xdr:from>
    <xdr:to>
      <xdr:col>15</xdr:col>
      <xdr:colOff>101600</xdr:colOff>
      <xdr:row>15</xdr:row>
      <xdr:rowOff>48222</xdr:rowOff>
    </xdr:to>
    <xdr:sp macro="" textlink="">
      <xdr:nvSpPr>
        <xdr:cNvPr id="77" name="楕円 76"/>
        <xdr:cNvSpPr/>
      </xdr:nvSpPr>
      <xdr:spPr bwMode="auto">
        <a:xfrm>
          <a:off x="2857500" y="256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58399</xdr:rowOff>
    </xdr:from>
    <xdr:ext cx="762000" cy="259045"/>
    <xdr:sp macro="" textlink="">
      <xdr:nvSpPr>
        <xdr:cNvPr id="78" name="テキスト ボックス 77"/>
        <xdr:cNvSpPr txBox="1"/>
      </xdr:nvSpPr>
      <xdr:spPr>
        <a:xfrm>
          <a:off x="2527300" y="233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324910</xdr:rowOff>
    </xdr:from>
    <xdr:to>
      <xdr:col>29</xdr:col>
      <xdr:colOff>127000</xdr:colOff>
      <xdr:row>37</xdr:row>
      <xdr:rowOff>340737</xdr:rowOff>
    </xdr:to>
    <xdr:cxnSp macro="">
      <xdr:nvCxnSpPr>
        <xdr:cNvPr id="112" name="直線コネクタ 111"/>
        <xdr:cNvCxnSpPr/>
      </xdr:nvCxnSpPr>
      <xdr:spPr bwMode="auto">
        <a:xfrm flipV="1">
          <a:off x="5003800" y="7449610"/>
          <a:ext cx="647700" cy="15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309688</xdr:rowOff>
    </xdr:from>
    <xdr:ext cx="762000" cy="259045"/>
    <xdr:sp macro="" textlink="">
      <xdr:nvSpPr>
        <xdr:cNvPr id="113" name="人口1人当たり決算額の推移平均値テキスト445"/>
        <xdr:cNvSpPr txBox="1"/>
      </xdr:nvSpPr>
      <xdr:spPr>
        <a:xfrm>
          <a:off x="5740400" y="743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338772</xdr:rowOff>
    </xdr:from>
    <xdr:to>
      <xdr:col>26</xdr:col>
      <xdr:colOff>50800</xdr:colOff>
      <xdr:row>37</xdr:row>
      <xdr:rowOff>340737</xdr:rowOff>
    </xdr:to>
    <xdr:cxnSp macro="">
      <xdr:nvCxnSpPr>
        <xdr:cNvPr id="115" name="直線コネクタ 114"/>
        <xdr:cNvCxnSpPr/>
      </xdr:nvCxnSpPr>
      <xdr:spPr bwMode="auto">
        <a:xfrm>
          <a:off x="4305300" y="7463472"/>
          <a:ext cx="698500" cy="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338772</xdr:rowOff>
    </xdr:from>
    <xdr:to>
      <xdr:col>22</xdr:col>
      <xdr:colOff>114300</xdr:colOff>
      <xdr:row>38</xdr:row>
      <xdr:rowOff>5274</xdr:rowOff>
    </xdr:to>
    <xdr:cxnSp macro="">
      <xdr:nvCxnSpPr>
        <xdr:cNvPr id="118" name="直線コネクタ 117"/>
        <xdr:cNvCxnSpPr/>
      </xdr:nvCxnSpPr>
      <xdr:spPr bwMode="auto">
        <a:xfrm flipV="1">
          <a:off x="3606800" y="7463472"/>
          <a:ext cx="698500" cy="9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315831</xdr:rowOff>
    </xdr:from>
    <xdr:to>
      <xdr:col>18</xdr:col>
      <xdr:colOff>177800</xdr:colOff>
      <xdr:row>38</xdr:row>
      <xdr:rowOff>5274</xdr:rowOff>
    </xdr:to>
    <xdr:cxnSp macro="">
      <xdr:nvCxnSpPr>
        <xdr:cNvPr id="121" name="直線コネクタ 120"/>
        <xdr:cNvCxnSpPr/>
      </xdr:nvCxnSpPr>
      <xdr:spPr bwMode="auto">
        <a:xfrm>
          <a:off x="2908300" y="7440531"/>
          <a:ext cx="698500" cy="3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274110</xdr:rowOff>
    </xdr:from>
    <xdr:to>
      <xdr:col>29</xdr:col>
      <xdr:colOff>177800</xdr:colOff>
      <xdr:row>38</xdr:row>
      <xdr:rowOff>32810</xdr:rowOff>
    </xdr:to>
    <xdr:sp macro="" textlink="">
      <xdr:nvSpPr>
        <xdr:cNvPr id="131" name="楕円 130"/>
        <xdr:cNvSpPr/>
      </xdr:nvSpPr>
      <xdr:spPr bwMode="auto">
        <a:xfrm>
          <a:off x="5600700" y="739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119187</xdr:rowOff>
    </xdr:from>
    <xdr:ext cx="762000" cy="259045"/>
    <xdr:sp macro="" textlink="">
      <xdr:nvSpPr>
        <xdr:cNvPr id="132" name="人口1人当たり決算額の推移該当値テキスト445"/>
        <xdr:cNvSpPr txBox="1"/>
      </xdr:nvSpPr>
      <xdr:spPr>
        <a:xfrm>
          <a:off x="5740400" y="72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289937</xdr:rowOff>
    </xdr:from>
    <xdr:to>
      <xdr:col>26</xdr:col>
      <xdr:colOff>101600</xdr:colOff>
      <xdr:row>38</xdr:row>
      <xdr:rowOff>48637</xdr:rowOff>
    </xdr:to>
    <xdr:sp macro="" textlink="">
      <xdr:nvSpPr>
        <xdr:cNvPr id="133" name="楕円 132"/>
        <xdr:cNvSpPr/>
      </xdr:nvSpPr>
      <xdr:spPr bwMode="auto">
        <a:xfrm>
          <a:off x="4953000" y="741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33414</xdr:rowOff>
    </xdr:from>
    <xdr:ext cx="736600" cy="259045"/>
    <xdr:sp macro="" textlink="">
      <xdr:nvSpPr>
        <xdr:cNvPr id="134" name="テキスト ボックス 133"/>
        <xdr:cNvSpPr txBox="1"/>
      </xdr:nvSpPr>
      <xdr:spPr>
        <a:xfrm>
          <a:off x="4622800" y="750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287972</xdr:rowOff>
    </xdr:from>
    <xdr:to>
      <xdr:col>22</xdr:col>
      <xdr:colOff>165100</xdr:colOff>
      <xdr:row>38</xdr:row>
      <xdr:rowOff>46672</xdr:rowOff>
    </xdr:to>
    <xdr:sp macro="" textlink="">
      <xdr:nvSpPr>
        <xdr:cNvPr id="135" name="楕円 134"/>
        <xdr:cNvSpPr/>
      </xdr:nvSpPr>
      <xdr:spPr bwMode="auto">
        <a:xfrm>
          <a:off x="4254500" y="7412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31449</xdr:rowOff>
    </xdr:from>
    <xdr:ext cx="762000" cy="259045"/>
    <xdr:sp macro="" textlink="">
      <xdr:nvSpPr>
        <xdr:cNvPr id="136" name="テキスト ボックス 135"/>
        <xdr:cNvSpPr txBox="1"/>
      </xdr:nvSpPr>
      <xdr:spPr>
        <a:xfrm>
          <a:off x="3924300" y="7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297374</xdr:rowOff>
    </xdr:from>
    <xdr:to>
      <xdr:col>19</xdr:col>
      <xdr:colOff>38100</xdr:colOff>
      <xdr:row>38</xdr:row>
      <xdr:rowOff>56074</xdr:rowOff>
    </xdr:to>
    <xdr:sp macro="" textlink="">
      <xdr:nvSpPr>
        <xdr:cNvPr id="137" name="楕円 136"/>
        <xdr:cNvSpPr/>
      </xdr:nvSpPr>
      <xdr:spPr bwMode="auto">
        <a:xfrm>
          <a:off x="3556000" y="742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40851</xdr:rowOff>
    </xdr:from>
    <xdr:ext cx="762000" cy="259045"/>
    <xdr:sp macro="" textlink="">
      <xdr:nvSpPr>
        <xdr:cNvPr id="138" name="テキスト ボックス 137"/>
        <xdr:cNvSpPr txBox="1"/>
      </xdr:nvSpPr>
      <xdr:spPr>
        <a:xfrm>
          <a:off x="3225800" y="750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265031</xdr:rowOff>
    </xdr:from>
    <xdr:to>
      <xdr:col>15</xdr:col>
      <xdr:colOff>101600</xdr:colOff>
      <xdr:row>38</xdr:row>
      <xdr:rowOff>23731</xdr:rowOff>
    </xdr:to>
    <xdr:sp macro="" textlink="">
      <xdr:nvSpPr>
        <xdr:cNvPr id="139" name="楕円 138"/>
        <xdr:cNvSpPr/>
      </xdr:nvSpPr>
      <xdr:spPr bwMode="auto">
        <a:xfrm>
          <a:off x="2857500" y="738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33908</xdr:rowOff>
    </xdr:from>
    <xdr:ext cx="762000" cy="259045"/>
    <xdr:sp macro="" textlink="">
      <xdr:nvSpPr>
        <xdr:cNvPr id="140" name="テキスト ボックス 139"/>
        <xdr:cNvSpPr txBox="1"/>
      </xdr:nvSpPr>
      <xdr:spPr>
        <a:xfrm>
          <a:off x="2527300" y="715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25,457
25,136
506.25
28,785,658
28,545,730
219,194
8,973,302
17,202,424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93098</xdr:rowOff>
    </xdr:from>
    <xdr:to>
      <xdr:col>24</xdr:col>
      <xdr:colOff>63500</xdr:colOff>
      <xdr:row>33</xdr:row>
      <xdr:rowOff>144544</xdr:rowOff>
    </xdr:to>
    <xdr:cxnSp macro="">
      <xdr:nvCxnSpPr>
        <xdr:cNvPr id="63" name="直線コネクタ 62"/>
        <xdr:cNvCxnSpPr/>
      </xdr:nvCxnSpPr>
      <xdr:spPr>
        <a:xfrm flipV="1">
          <a:off x="3797300" y="5750948"/>
          <a:ext cx="838200" cy="5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144544</xdr:rowOff>
    </xdr:from>
    <xdr:to>
      <xdr:col>19</xdr:col>
      <xdr:colOff>177800</xdr:colOff>
      <xdr:row>33</xdr:row>
      <xdr:rowOff>151076</xdr:rowOff>
    </xdr:to>
    <xdr:cxnSp macro="">
      <xdr:nvCxnSpPr>
        <xdr:cNvPr id="66" name="直線コネクタ 65"/>
        <xdr:cNvCxnSpPr/>
      </xdr:nvCxnSpPr>
      <xdr:spPr>
        <a:xfrm flipV="1">
          <a:off x="2908300" y="58023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144795</xdr:rowOff>
    </xdr:from>
    <xdr:to>
      <xdr:col>15</xdr:col>
      <xdr:colOff>50800</xdr:colOff>
      <xdr:row>33</xdr:row>
      <xdr:rowOff>151076</xdr:rowOff>
    </xdr:to>
    <xdr:cxnSp macro="">
      <xdr:nvCxnSpPr>
        <xdr:cNvPr id="69" name="直線コネクタ 68"/>
        <xdr:cNvCxnSpPr/>
      </xdr:nvCxnSpPr>
      <xdr:spPr>
        <a:xfrm>
          <a:off x="2019300" y="5802645"/>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144795</xdr:rowOff>
    </xdr:from>
    <xdr:to>
      <xdr:col>10</xdr:col>
      <xdr:colOff>114300</xdr:colOff>
      <xdr:row>33</xdr:row>
      <xdr:rowOff>168123</xdr:rowOff>
    </xdr:to>
    <xdr:cxnSp macro="">
      <xdr:nvCxnSpPr>
        <xdr:cNvPr id="72" name="直線コネクタ 71"/>
        <xdr:cNvCxnSpPr/>
      </xdr:nvCxnSpPr>
      <xdr:spPr>
        <a:xfrm flipV="1">
          <a:off x="1130300" y="5802645"/>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42298</xdr:rowOff>
    </xdr:from>
    <xdr:to>
      <xdr:col>24</xdr:col>
      <xdr:colOff>114300</xdr:colOff>
      <xdr:row>33</xdr:row>
      <xdr:rowOff>143898</xdr:rowOff>
    </xdr:to>
    <xdr:sp macro="" textlink="">
      <xdr:nvSpPr>
        <xdr:cNvPr id="82" name="楕円 81"/>
        <xdr:cNvSpPr/>
      </xdr:nvSpPr>
      <xdr:spPr>
        <a:xfrm>
          <a:off x="4584700" y="57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65175</xdr:rowOff>
    </xdr:from>
    <xdr:ext cx="599010" cy="259045"/>
    <xdr:sp macro="" textlink="">
      <xdr:nvSpPr>
        <xdr:cNvPr id="83" name="人件費該当値テキスト"/>
        <xdr:cNvSpPr txBox="1"/>
      </xdr:nvSpPr>
      <xdr:spPr>
        <a:xfrm>
          <a:off x="4686300" y="555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93744</xdr:rowOff>
    </xdr:from>
    <xdr:to>
      <xdr:col>20</xdr:col>
      <xdr:colOff>38100</xdr:colOff>
      <xdr:row>34</xdr:row>
      <xdr:rowOff>23894</xdr:rowOff>
    </xdr:to>
    <xdr:sp macro="" textlink="">
      <xdr:nvSpPr>
        <xdr:cNvPr id="84" name="楕円 83"/>
        <xdr:cNvSpPr/>
      </xdr:nvSpPr>
      <xdr:spPr>
        <a:xfrm>
          <a:off x="3746500" y="5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40421</xdr:rowOff>
    </xdr:from>
    <xdr:ext cx="599010" cy="259045"/>
    <xdr:sp macro="" textlink="">
      <xdr:nvSpPr>
        <xdr:cNvPr id="85" name="テキスト ボックス 84"/>
        <xdr:cNvSpPr txBox="1"/>
      </xdr:nvSpPr>
      <xdr:spPr>
        <a:xfrm>
          <a:off x="3497795" y="552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100276</xdr:rowOff>
    </xdr:from>
    <xdr:to>
      <xdr:col>15</xdr:col>
      <xdr:colOff>101600</xdr:colOff>
      <xdr:row>34</xdr:row>
      <xdr:rowOff>30426</xdr:rowOff>
    </xdr:to>
    <xdr:sp macro="" textlink="">
      <xdr:nvSpPr>
        <xdr:cNvPr id="86" name="楕円 85"/>
        <xdr:cNvSpPr/>
      </xdr:nvSpPr>
      <xdr:spPr>
        <a:xfrm>
          <a:off x="2857500" y="5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46953</xdr:rowOff>
    </xdr:from>
    <xdr:ext cx="599010" cy="259045"/>
    <xdr:sp macro="" textlink="">
      <xdr:nvSpPr>
        <xdr:cNvPr id="87" name="テキスト ボックス 86"/>
        <xdr:cNvSpPr txBox="1"/>
      </xdr:nvSpPr>
      <xdr:spPr>
        <a:xfrm>
          <a:off x="2608795" y="553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93995</xdr:rowOff>
    </xdr:from>
    <xdr:to>
      <xdr:col>10</xdr:col>
      <xdr:colOff>165100</xdr:colOff>
      <xdr:row>34</xdr:row>
      <xdr:rowOff>24145</xdr:rowOff>
    </xdr:to>
    <xdr:sp macro="" textlink="">
      <xdr:nvSpPr>
        <xdr:cNvPr id="88" name="楕円 87"/>
        <xdr:cNvSpPr/>
      </xdr:nvSpPr>
      <xdr:spPr>
        <a:xfrm>
          <a:off x="1968500" y="57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40672</xdr:rowOff>
    </xdr:from>
    <xdr:ext cx="599010" cy="259045"/>
    <xdr:sp macro="" textlink="">
      <xdr:nvSpPr>
        <xdr:cNvPr id="89" name="テキスト ボックス 88"/>
        <xdr:cNvSpPr txBox="1"/>
      </xdr:nvSpPr>
      <xdr:spPr>
        <a:xfrm>
          <a:off x="1719795" y="552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117323</xdr:rowOff>
    </xdr:from>
    <xdr:to>
      <xdr:col>6</xdr:col>
      <xdr:colOff>38100</xdr:colOff>
      <xdr:row>34</xdr:row>
      <xdr:rowOff>47473</xdr:rowOff>
    </xdr:to>
    <xdr:sp macro="" textlink="">
      <xdr:nvSpPr>
        <xdr:cNvPr id="90" name="楕円 89"/>
        <xdr:cNvSpPr/>
      </xdr:nvSpPr>
      <xdr:spPr>
        <a:xfrm>
          <a:off x="1079500" y="57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64000</xdr:rowOff>
    </xdr:from>
    <xdr:ext cx="599010" cy="259045"/>
    <xdr:sp macro="" textlink="">
      <xdr:nvSpPr>
        <xdr:cNvPr id="91" name="テキスト ボックス 90"/>
        <xdr:cNvSpPr txBox="1"/>
      </xdr:nvSpPr>
      <xdr:spPr>
        <a:xfrm>
          <a:off x="830795" y="55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121965</xdr:rowOff>
    </xdr:from>
    <xdr:to>
      <xdr:col>24</xdr:col>
      <xdr:colOff>63500</xdr:colOff>
      <xdr:row>56</xdr:row>
      <xdr:rowOff>12471</xdr:rowOff>
    </xdr:to>
    <xdr:cxnSp macro="">
      <xdr:nvCxnSpPr>
        <xdr:cNvPr id="118" name="直線コネクタ 117"/>
        <xdr:cNvCxnSpPr/>
      </xdr:nvCxnSpPr>
      <xdr:spPr>
        <a:xfrm flipV="1">
          <a:off x="3797300" y="9551715"/>
          <a:ext cx="838200" cy="6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12471</xdr:rowOff>
    </xdr:from>
    <xdr:to>
      <xdr:col>19</xdr:col>
      <xdr:colOff>177800</xdr:colOff>
      <xdr:row>56</xdr:row>
      <xdr:rowOff>44886</xdr:rowOff>
    </xdr:to>
    <xdr:cxnSp macro="">
      <xdr:nvCxnSpPr>
        <xdr:cNvPr id="121" name="直線コネクタ 120"/>
        <xdr:cNvCxnSpPr/>
      </xdr:nvCxnSpPr>
      <xdr:spPr>
        <a:xfrm flipV="1">
          <a:off x="2908300" y="9613671"/>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44886</xdr:rowOff>
    </xdr:from>
    <xdr:to>
      <xdr:col>15</xdr:col>
      <xdr:colOff>50800</xdr:colOff>
      <xdr:row>56</xdr:row>
      <xdr:rowOff>62895</xdr:rowOff>
    </xdr:to>
    <xdr:cxnSp macro="">
      <xdr:nvCxnSpPr>
        <xdr:cNvPr id="124" name="直線コネクタ 123"/>
        <xdr:cNvCxnSpPr/>
      </xdr:nvCxnSpPr>
      <xdr:spPr>
        <a:xfrm flipV="1">
          <a:off x="2019300" y="9646086"/>
          <a:ext cx="889000" cy="1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62895</xdr:rowOff>
    </xdr:from>
    <xdr:to>
      <xdr:col>10</xdr:col>
      <xdr:colOff>114300</xdr:colOff>
      <xdr:row>56</xdr:row>
      <xdr:rowOff>87502</xdr:rowOff>
    </xdr:to>
    <xdr:cxnSp macro="">
      <xdr:nvCxnSpPr>
        <xdr:cNvPr id="127" name="直線コネクタ 126"/>
        <xdr:cNvCxnSpPr/>
      </xdr:nvCxnSpPr>
      <xdr:spPr>
        <a:xfrm flipV="1">
          <a:off x="1130300" y="9664095"/>
          <a:ext cx="8890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71165</xdr:rowOff>
    </xdr:from>
    <xdr:to>
      <xdr:col>24</xdr:col>
      <xdr:colOff>114300</xdr:colOff>
      <xdr:row>56</xdr:row>
      <xdr:rowOff>1315</xdr:rowOff>
    </xdr:to>
    <xdr:sp macro="" textlink="">
      <xdr:nvSpPr>
        <xdr:cNvPr id="137" name="楕円 136"/>
        <xdr:cNvSpPr/>
      </xdr:nvSpPr>
      <xdr:spPr>
        <a:xfrm>
          <a:off x="4584700" y="95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94042</xdr:rowOff>
    </xdr:from>
    <xdr:ext cx="599010" cy="259045"/>
    <xdr:sp macro="" textlink="">
      <xdr:nvSpPr>
        <xdr:cNvPr id="138" name="物件費該当値テキスト"/>
        <xdr:cNvSpPr txBox="1"/>
      </xdr:nvSpPr>
      <xdr:spPr>
        <a:xfrm>
          <a:off x="4686300" y="935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133121</xdr:rowOff>
    </xdr:from>
    <xdr:to>
      <xdr:col>20</xdr:col>
      <xdr:colOff>38100</xdr:colOff>
      <xdr:row>56</xdr:row>
      <xdr:rowOff>63271</xdr:rowOff>
    </xdr:to>
    <xdr:sp macro="" textlink="">
      <xdr:nvSpPr>
        <xdr:cNvPr id="139" name="楕円 138"/>
        <xdr:cNvSpPr/>
      </xdr:nvSpPr>
      <xdr:spPr>
        <a:xfrm>
          <a:off x="3746500" y="95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79798</xdr:rowOff>
    </xdr:from>
    <xdr:ext cx="599010" cy="259045"/>
    <xdr:sp macro="" textlink="">
      <xdr:nvSpPr>
        <xdr:cNvPr id="140" name="テキスト ボックス 139"/>
        <xdr:cNvSpPr txBox="1"/>
      </xdr:nvSpPr>
      <xdr:spPr>
        <a:xfrm>
          <a:off x="3497795" y="933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165536</xdr:rowOff>
    </xdr:from>
    <xdr:to>
      <xdr:col>15</xdr:col>
      <xdr:colOff>101600</xdr:colOff>
      <xdr:row>56</xdr:row>
      <xdr:rowOff>95686</xdr:rowOff>
    </xdr:to>
    <xdr:sp macro="" textlink="">
      <xdr:nvSpPr>
        <xdr:cNvPr id="141" name="楕円 140"/>
        <xdr:cNvSpPr/>
      </xdr:nvSpPr>
      <xdr:spPr>
        <a:xfrm>
          <a:off x="2857500" y="95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112213</xdr:rowOff>
    </xdr:from>
    <xdr:ext cx="534377" cy="259045"/>
    <xdr:sp macro="" textlink="">
      <xdr:nvSpPr>
        <xdr:cNvPr id="142" name="テキスト ボックス 141"/>
        <xdr:cNvSpPr txBox="1"/>
      </xdr:nvSpPr>
      <xdr:spPr>
        <a:xfrm>
          <a:off x="2641111" y="93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12095</xdr:rowOff>
    </xdr:from>
    <xdr:to>
      <xdr:col>10</xdr:col>
      <xdr:colOff>165100</xdr:colOff>
      <xdr:row>56</xdr:row>
      <xdr:rowOff>113695</xdr:rowOff>
    </xdr:to>
    <xdr:sp macro="" textlink="">
      <xdr:nvSpPr>
        <xdr:cNvPr id="143" name="楕円 142"/>
        <xdr:cNvSpPr/>
      </xdr:nvSpPr>
      <xdr:spPr>
        <a:xfrm>
          <a:off x="1968500" y="96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130222</xdr:rowOff>
    </xdr:from>
    <xdr:ext cx="534377" cy="259045"/>
    <xdr:sp macro="" textlink="">
      <xdr:nvSpPr>
        <xdr:cNvPr id="144" name="テキスト ボックス 143"/>
        <xdr:cNvSpPr txBox="1"/>
      </xdr:nvSpPr>
      <xdr:spPr>
        <a:xfrm>
          <a:off x="1752111" y="93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36702</xdr:rowOff>
    </xdr:from>
    <xdr:to>
      <xdr:col>6</xdr:col>
      <xdr:colOff>38100</xdr:colOff>
      <xdr:row>56</xdr:row>
      <xdr:rowOff>138302</xdr:rowOff>
    </xdr:to>
    <xdr:sp macro="" textlink="">
      <xdr:nvSpPr>
        <xdr:cNvPr id="145" name="楕円 144"/>
        <xdr:cNvSpPr/>
      </xdr:nvSpPr>
      <xdr:spPr>
        <a:xfrm>
          <a:off x="1079500" y="96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154829</xdr:rowOff>
    </xdr:from>
    <xdr:ext cx="534377" cy="259045"/>
    <xdr:sp macro="" textlink="">
      <xdr:nvSpPr>
        <xdr:cNvPr id="146" name="テキスト ボックス 145"/>
        <xdr:cNvSpPr txBox="1"/>
      </xdr:nvSpPr>
      <xdr:spPr>
        <a:xfrm>
          <a:off x="863111" y="94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104564</xdr:rowOff>
    </xdr:from>
    <xdr:to>
      <xdr:col>24</xdr:col>
      <xdr:colOff>63500</xdr:colOff>
      <xdr:row>77</xdr:row>
      <xdr:rowOff>129870</xdr:rowOff>
    </xdr:to>
    <xdr:cxnSp macro="">
      <xdr:nvCxnSpPr>
        <xdr:cNvPr id="173" name="直線コネクタ 172"/>
        <xdr:cNvCxnSpPr/>
      </xdr:nvCxnSpPr>
      <xdr:spPr>
        <a:xfrm>
          <a:off x="3797300" y="13306214"/>
          <a:ext cx="8382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104564</xdr:rowOff>
    </xdr:from>
    <xdr:to>
      <xdr:col>19</xdr:col>
      <xdr:colOff>177800</xdr:colOff>
      <xdr:row>77</xdr:row>
      <xdr:rowOff>132224</xdr:rowOff>
    </xdr:to>
    <xdr:cxnSp macro="">
      <xdr:nvCxnSpPr>
        <xdr:cNvPr id="176" name="直線コネクタ 175"/>
        <xdr:cNvCxnSpPr/>
      </xdr:nvCxnSpPr>
      <xdr:spPr>
        <a:xfrm flipV="1">
          <a:off x="2908300" y="13306214"/>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105387</xdr:rowOff>
    </xdr:from>
    <xdr:to>
      <xdr:col>15</xdr:col>
      <xdr:colOff>50800</xdr:colOff>
      <xdr:row>77</xdr:row>
      <xdr:rowOff>132224</xdr:rowOff>
    </xdr:to>
    <xdr:cxnSp macro="">
      <xdr:nvCxnSpPr>
        <xdr:cNvPr id="179" name="直線コネクタ 178"/>
        <xdr:cNvCxnSpPr/>
      </xdr:nvCxnSpPr>
      <xdr:spPr>
        <a:xfrm>
          <a:off x="2019300" y="13307037"/>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105387</xdr:rowOff>
    </xdr:from>
    <xdr:to>
      <xdr:col>10</xdr:col>
      <xdr:colOff>114300</xdr:colOff>
      <xdr:row>77</xdr:row>
      <xdr:rowOff>142808</xdr:rowOff>
    </xdr:to>
    <xdr:cxnSp macro="">
      <xdr:nvCxnSpPr>
        <xdr:cNvPr id="182" name="直線コネクタ 181"/>
        <xdr:cNvCxnSpPr/>
      </xdr:nvCxnSpPr>
      <xdr:spPr>
        <a:xfrm flipV="1">
          <a:off x="1130300" y="13307037"/>
          <a:ext cx="889000" cy="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79070</xdr:rowOff>
    </xdr:from>
    <xdr:to>
      <xdr:col>24</xdr:col>
      <xdr:colOff>114300</xdr:colOff>
      <xdr:row>78</xdr:row>
      <xdr:rowOff>9220</xdr:rowOff>
    </xdr:to>
    <xdr:sp macro="" textlink="">
      <xdr:nvSpPr>
        <xdr:cNvPr id="192" name="楕円 191"/>
        <xdr:cNvSpPr/>
      </xdr:nvSpPr>
      <xdr:spPr>
        <a:xfrm>
          <a:off x="45847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101947</xdr:rowOff>
    </xdr:from>
    <xdr:ext cx="469744" cy="259045"/>
    <xdr:sp macro="" textlink="">
      <xdr:nvSpPr>
        <xdr:cNvPr id="193" name="維持補修費該当値テキスト"/>
        <xdr:cNvSpPr txBox="1"/>
      </xdr:nvSpPr>
      <xdr:spPr>
        <a:xfrm>
          <a:off x="4686300" y="131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53764</xdr:rowOff>
    </xdr:from>
    <xdr:to>
      <xdr:col>20</xdr:col>
      <xdr:colOff>38100</xdr:colOff>
      <xdr:row>77</xdr:row>
      <xdr:rowOff>155364</xdr:rowOff>
    </xdr:to>
    <xdr:sp macro="" textlink="">
      <xdr:nvSpPr>
        <xdr:cNvPr id="194" name="楕円 193"/>
        <xdr:cNvSpPr/>
      </xdr:nvSpPr>
      <xdr:spPr>
        <a:xfrm>
          <a:off x="3746500" y="132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441</xdr:rowOff>
    </xdr:from>
    <xdr:ext cx="469744" cy="259045"/>
    <xdr:sp macro="" textlink="">
      <xdr:nvSpPr>
        <xdr:cNvPr id="195" name="テキスト ボックス 194"/>
        <xdr:cNvSpPr txBox="1"/>
      </xdr:nvSpPr>
      <xdr:spPr>
        <a:xfrm>
          <a:off x="3562428" y="1303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81424</xdr:rowOff>
    </xdr:from>
    <xdr:to>
      <xdr:col>15</xdr:col>
      <xdr:colOff>101600</xdr:colOff>
      <xdr:row>78</xdr:row>
      <xdr:rowOff>11574</xdr:rowOff>
    </xdr:to>
    <xdr:sp macro="" textlink="">
      <xdr:nvSpPr>
        <xdr:cNvPr id="196" name="楕円 195"/>
        <xdr:cNvSpPr/>
      </xdr:nvSpPr>
      <xdr:spPr>
        <a:xfrm>
          <a:off x="2857500" y="132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2701</xdr:rowOff>
    </xdr:from>
    <xdr:ext cx="469744" cy="259045"/>
    <xdr:sp macro="" textlink="">
      <xdr:nvSpPr>
        <xdr:cNvPr id="197" name="テキスト ボックス 196"/>
        <xdr:cNvSpPr txBox="1"/>
      </xdr:nvSpPr>
      <xdr:spPr>
        <a:xfrm>
          <a:off x="2673428" y="133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54587</xdr:rowOff>
    </xdr:from>
    <xdr:to>
      <xdr:col>10</xdr:col>
      <xdr:colOff>165100</xdr:colOff>
      <xdr:row>77</xdr:row>
      <xdr:rowOff>156187</xdr:rowOff>
    </xdr:to>
    <xdr:sp macro="" textlink="">
      <xdr:nvSpPr>
        <xdr:cNvPr id="198" name="楕円 197"/>
        <xdr:cNvSpPr/>
      </xdr:nvSpPr>
      <xdr:spPr>
        <a:xfrm>
          <a:off x="1968500" y="1325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1264</xdr:rowOff>
    </xdr:from>
    <xdr:ext cx="469744" cy="259045"/>
    <xdr:sp macro="" textlink="">
      <xdr:nvSpPr>
        <xdr:cNvPr id="199" name="テキスト ボックス 198"/>
        <xdr:cNvSpPr txBox="1"/>
      </xdr:nvSpPr>
      <xdr:spPr>
        <a:xfrm>
          <a:off x="1784428" y="1303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92008</xdr:rowOff>
    </xdr:from>
    <xdr:to>
      <xdr:col>6</xdr:col>
      <xdr:colOff>38100</xdr:colOff>
      <xdr:row>78</xdr:row>
      <xdr:rowOff>22158</xdr:rowOff>
    </xdr:to>
    <xdr:sp macro="" textlink="">
      <xdr:nvSpPr>
        <xdr:cNvPr id="200" name="楕円 199"/>
        <xdr:cNvSpPr/>
      </xdr:nvSpPr>
      <xdr:spPr>
        <a:xfrm>
          <a:off x="1079500" y="132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38685</xdr:rowOff>
    </xdr:from>
    <xdr:ext cx="469744" cy="259045"/>
    <xdr:sp macro="" textlink="">
      <xdr:nvSpPr>
        <xdr:cNvPr id="201" name="テキスト ボックス 200"/>
        <xdr:cNvSpPr txBox="1"/>
      </xdr:nvSpPr>
      <xdr:spPr>
        <a:xfrm>
          <a:off x="895428" y="130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84379</xdr:rowOff>
    </xdr:from>
    <xdr:to>
      <xdr:col>24</xdr:col>
      <xdr:colOff>63500</xdr:colOff>
      <xdr:row>96</xdr:row>
      <xdr:rowOff>170332</xdr:rowOff>
    </xdr:to>
    <xdr:cxnSp macro="">
      <xdr:nvCxnSpPr>
        <xdr:cNvPr id="231" name="直線コネクタ 230"/>
        <xdr:cNvCxnSpPr/>
      </xdr:nvCxnSpPr>
      <xdr:spPr>
        <a:xfrm flipV="1">
          <a:off x="3797300" y="16543579"/>
          <a:ext cx="8382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155232</xdr:rowOff>
    </xdr:from>
    <xdr:to>
      <xdr:col>19</xdr:col>
      <xdr:colOff>177800</xdr:colOff>
      <xdr:row>96</xdr:row>
      <xdr:rowOff>170332</xdr:rowOff>
    </xdr:to>
    <xdr:cxnSp macro="">
      <xdr:nvCxnSpPr>
        <xdr:cNvPr id="234" name="直線コネクタ 233"/>
        <xdr:cNvCxnSpPr/>
      </xdr:nvCxnSpPr>
      <xdr:spPr>
        <a:xfrm>
          <a:off x="2908300" y="16614432"/>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75146</xdr:rowOff>
    </xdr:from>
    <xdr:to>
      <xdr:col>15</xdr:col>
      <xdr:colOff>50800</xdr:colOff>
      <xdr:row>96</xdr:row>
      <xdr:rowOff>155232</xdr:rowOff>
    </xdr:to>
    <xdr:cxnSp macro="">
      <xdr:nvCxnSpPr>
        <xdr:cNvPr id="237" name="直線コネクタ 236"/>
        <xdr:cNvCxnSpPr/>
      </xdr:nvCxnSpPr>
      <xdr:spPr>
        <a:xfrm>
          <a:off x="2019300" y="16534346"/>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75146</xdr:rowOff>
    </xdr:from>
    <xdr:to>
      <xdr:col>10</xdr:col>
      <xdr:colOff>114300</xdr:colOff>
      <xdr:row>97</xdr:row>
      <xdr:rowOff>59461</xdr:rowOff>
    </xdr:to>
    <xdr:cxnSp macro="">
      <xdr:nvCxnSpPr>
        <xdr:cNvPr id="240" name="直線コネクタ 239"/>
        <xdr:cNvCxnSpPr/>
      </xdr:nvCxnSpPr>
      <xdr:spPr>
        <a:xfrm flipV="1">
          <a:off x="1130300" y="16534346"/>
          <a:ext cx="889000" cy="15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33579</xdr:rowOff>
    </xdr:from>
    <xdr:to>
      <xdr:col>24</xdr:col>
      <xdr:colOff>114300</xdr:colOff>
      <xdr:row>96</xdr:row>
      <xdr:rowOff>135179</xdr:rowOff>
    </xdr:to>
    <xdr:sp macro="" textlink="">
      <xdr:nvSpPr>
        <xdr:cNvPr id="250" name="楕円 249"/>
        <xdr:cNvSpPr/>
      </xdr:nvSpPr>
      <xdr:spPr>
        <a:xfrm>
          <a:off x="45847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12006</xdr:rowOff>
    </xdr:from>
    <xdr:ext cx="534377" cy="259045"/>
    <xdr:sp macro="" textlink="">
      <xdr:nvSpPr>
        <xdr:cNvPr id="251" name="扶助費該当値テキスト"/>
        <xdr:cNvSpPr txBox="1"/>
      </xdr:nvSpPr>
      <xdr:spPr>
        <a:xfrm>
          <a:off x="4686300" y="164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119532</xdr:rowOff>
    </xdr:from>
    <xdr:to>
      <xdr:col>20</xdr:col>
      <xdr:colOff>38100</xdr:colOff>
      <xdr:row>97</xdr:row>
      <xdr:rowOff>49682</xdr:rowOff>
    </xdr:to>
    <xdr:sp macro="" textlink="">
      <xdr:nvSpPr>
        <xdr:cNvPr id="252" name="楕円 251"/>
        <xdr:cNvSpPr/>
      </xdr:nvSpPr>
      <xdr:spPr>
        <a:xfrm>
          <a:off x="3746500" y="165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40809</xdr:rowOff>
    </xdr:from>
    <xdr:ext cx="534377" cy="259045"/>
    <xdr:sp macro="" textlink="">
      <xdr:nvSpPr>
        <xdr:cNvPr id="253" name="テキスト ボックス 252"/>
        <xdr:cNvSpPr txBox="1"/>
      </xdr:nvSpPr>
      <xdr:spPr>
        <a:xfrm>
          <a:off x="3530111" y="166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104432</xdr:rowOff>
    </xdr:from>
    <xdr:to>
      <xdr:col>15</xdr:col>
      <xdr:colOff>101600</xdr:colOff>
      <xdr:row>97</xdr:row>
      <xdr:rowOff>34582</xdr:rowOff>
    </xdr:to>
    <xdr:sp macro="" textlink="">
      <xdr:nvSpPr>
        <xdr:cNvPr id="254" name="楕円 253"/>
        <xdr:cNvSpPr/>
      </xdr:nvSpPr>
      <xdr:spPr>
        <a:xfrm>
          <a:off x="2857500" y="165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25709</xdr:rowOff>
    </xdr:from>
    <xdr:ext cx="534377" cy="259045"/>
    <xdr:sp macro="" textlink="">
      <xdr:nvSpPr>
        <xdr:cNvPr id="255" name="テキスト ボックス 254"/>
        <xdr:cNvSpPr txBox="1"/>
      </xdr:nvSpPr>
      <xdr:spPr>
        <a:xfrm>
          <a:off x="2641111" y="166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24346</xdr:rowOff>
    </xdr:from>
    <xdr:to>
      <xdr:col>10</xdr:col>
      <xdr:colOff>165100</xdr:colOff>
      <xdr:row>96</xdr:row>
      <xdr:rowOff>125946</xdr:rowOff>
    </xdr:to>
    <xdr:sp macro="" textlink="">
      <xdr:nvSpPr>
        <xdr:cNvPr id="256" name="楕円 255"/>
        <xdr:cNvSpPr/>
      </xdr:nvSpPr>
      <xdr:spPr>
        <a:xfrm>
          <a:off x="1968500" y="164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142473</xdr:rowOff>
    </xdr:from>
    <xdr:ext cx="534377" cy="259045"/>
    <xdr:sp macro="" textlink="">
      <xdr:nvSpPr>
        <xdr:cNvPr id="257" name="テキスト ボックス 256"/>
        <xdr:cNvSpPr txBox="1"/>
      </xdr:nvSpPr>
      <xdr:spPr>
        <a:xfrm>
          <a:off x="1752111" y="1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8661</xdr:rowOff>
    </xdr:from>
    <xdr:to>
      <xdr:col>6</xdr:col>
      <xdr:colOff>38100</xdr:colOff>
      <xdr:row>97</xdr:row>
      <xdr:rowOff>110261</xdr:rowOff>
    </xdr:to>
    <xdr:sp macro="" textlink="">
      <xdr:nvSpPr>
        <xdr:cNvPr id="258" name="楕円 257"/>
        <xdr:cNvSpPr/>
      </xdr:nvSpPr>
      <xdr:spPr>
        <a:xfrm>
          <a:off x="1079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101388</xdr:rowOff>
    </xdr:from>
    <xdr:ext cx="534377" cy="259045"/>
    <xdr:sp macro="" textlink="">
      <xdr:nvSpPr>
        <xdr:cNvPr id="259" name="テキスト ボックス 258"/>
        <xdr:cNvSpPr txBox="1"/>
      </xdr:nvSpPr>
      <xdr:spPr>
        <a:xfrm>
          <a:off x="863111" y="167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94483</xdr:rowOff>
    </xdr:from>
    <xdr:to>
      <xdr:col>55</xdr:col>
      <xdr:colOff>0</xdr:colOff>
      <xdr:row>32</xdr:row>
      <xdr:rowOff>26977</xdr:rowOff>
    </xdr:to>
    <xdr:cxnSp macro="">
      <xdr:nvCxnSpPr>
        <xdr:cNvPr id="284" name="直線コネクタ 283"/>
        <xdr:cNvCxnSpPr/>
      </xdr:nvCxnSpPr>
      <xdr:spPr>
        <a:xfrm flipV="1">
          <a:off x="9639300" y="5237983"/>
          <a:ext cx="838200" cy="2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26977</xdr:rowOff>
    </xdr:from>
    <xdr:to>
      <xdr:col>50</xdr:col>
      <xdr:colOff>114300</xdr:colOff>
      <xdr:row>32</xdr:row>
      <xdr:rowOff>107924</xdr:rowOff>
    </xdr:to>
    <xdr:cxnSp macro="">
      <xdr:nvCxnSpPr>
        <xdr:cNvPr id="287" name="直線コネクタ 286"/>
        <xdr:cNvCxnSpPr/>
      </xdr:nvCxnSpPr>
      <xdr:spPr>
        <a:xfrm flipV="1">
          <a:off x="8750300" y="5513377"/>
          <a:ext cx="889000" cy="8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107924</xdr:rowOff>
    </xdr:from>
    <xdr:to>
      <xdr:col>45</xdr:col>
      <xdr:colOff>177800</xdr:colOff>
      <xdr:row>32</xdr:row>
      <xdr:rowOff>143420</xdr:rowOff>
    </xdr:to>
    <xdr:cxnSp macro="">
      <xdr:nvCxnSpPr>
        <xdr:cNvPr id="290" name="直線コネクタ 289"/>
        <xdr:cNvCxnSpPr/>
      </xdr:nvCxnSpPr>
      <xdr:spPr>
        <a:xfrm flipV="1">
          <a:off x="7861300" y="5594324"/>
          <a:ext cx="8890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143420</xdr:rowOff>
    </xdr:from>
    <xdr:to>
      <xdr:col>41</xdr:col>
      <xdr:colOff>50800</xdr:colOff>
      <xdr:row>32</xdr:row>
      <xdr:rowOff>161794</xdr:rowOff>
    </xdr:to>
    <xdr:cxnSp macro="">
      <xdr:nvCxnSpPr>
        <xdr:cNvPr id="293" name="直線コネクタ 292"/>
        <xdr:cNvCxnSpPr/>
      </xdr:nvCxnSpPr>
      <xdr:spPr>
        <a:xfrm flipV="1">
          <a:off x="6972300" y="5629820"/>
          <a:ext cx="889000" cy="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43683</xdr:rowOff>
    </xdr:from>
    <xdr:to>
      <xdr:col>55</xdr:col>
      <xdr:colOff>50800</xdr:colOff>
      <xdr:row>30</xdr:row>
      <xdr:rowOff>145283</xdr:rowOff>
    </xdr:to>
    <xdr:sp macro="" textlink="">
      <xdr:nvSpPr>
        <xdr:cNvPr id="303" name="楕円 302"/>
        <xdr:cNvSpPr/>
      </xdr:nvSpPr>
      <xdr:spPr>
        <a:xfrm>
          <a:off x="10426700" y="51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168160</xdr:rowOff>
    </xdr:from>
    <xdr:ext cx="599010" cy="259045"/>
    <xdr:sp macro="" textlink="">
      <xdr:nvSpPr>
        <xdr:cNvPr id="304" name="補助費等該当値テキスト"/>
        <xdr:cNvSpPr txBox="1"/>
      </xdr:nvSpPr>
      <xdr:spPr>
        <a:xfrm>
          <a:off x="10528300" y="51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147627</xdr:rowOff>
    </xdr:from>
    <xdr:to>
      <xdr:col>50</xdr:col>
      <xdr:colOff>165100</xdr:colOff>
      <xdr:row>32</xdr:row>
      <xdr:rowOff>77777</xdr:rowOff>
    </xdr:to>
    <xdr:sp macro="" textlink="">
      <xdr:nvSpPr>
        <xdr:cNvPr id="305" name="楕円 304"/>
        <xdr:cNvSpPr/>
      </xdr:nvSpPr>
      <xdr:spPr>
        <a:xfrm>
          <a:off x="9588500" y="546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94304</xdr:rowOff>
    </xdr:from>
    <xdr:ext cx="599010" cy="259045"/>
    <xdr:sp macro="" textlink="">
      <xdr:nvSpPr>
        <xdr:cNvPr id="306" name="テキスト ボックス 305"/>
        <xdr:cNvSpPr txBox="1"/>
      </xdr:nvSpPr>
      <xdr:spPr>
        <a:xfrm>
          <a:off x="9339795" y="523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57124</xdr:rowOff>
    </xdr:from>
    <xdr:to>
      <xdr:col>46</xdr:col>
      <xdr:colOff>38100</xdr:colOff>
      <xdr:row>32</xdr:row>
      <xdr:rowOff>158724</xdr:rowOff>
    </xdr:to>
    <xdr:sp macro="" textlink="">
      <xdr:nvSpPr>
        <xdr:cNvPr id="307" name="楕円 306"/>
        <xdr:cNvSpPr/>
      </xdr:nvSpPr>
      <xdr:spPr>
        <a:xfrm>
          <a:off x="8699500" y="5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3801</xdr:rowOff>
    </xdr:from>
    <xdr:ext cx="599010" cy="259045"/>
    <xdr:sp macro="" textlink="">
      <xdr:nvSpPr>
        <xdr:cNvPr id="308" name="テキスト ボックス 307"/>
        <xdr:cNvSpPr txBox="1"/>
      </xdr:nvSpPr>
      <xdr:spPr>
        <a:xfrm>
          <a:off x="8450795" y="531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92620</xdr:rowOff>
    </xdr:from>
    <xdr:to>
      <xdr:col>41</xdr:col>
      <xdr:colOff>101600</xdr:colOff>
      <xdr:row>33</xdr:row>
      <xdr:rowOff>22770</xdr:rowOff>
    </xdr:to>
    <xdr:sp macro="" textlink="">
      <xdr:nvSpPr>
        <xdr:cNvPr id="309" name="楕円 308"/>
        <xdr:cNvSpPr/>
      </xdr:nvSpPr>
      <xdr:spPr>
        <a:xfrm>
          <a:off x="7810500" y="55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39297</xdr:rowOff>
    </xdr:from>
    <xdr:ext cx="599010" cy="259045"/>
    <xdr:sp macro="" textlink="">
      <xdr:nvSpPr>
        <xdr:cNvPr id="310" name="テキスト ボックス 309"/>
        <xdr:cNvSpPr txBox="1"/>
      </xdr:nvSpPr>
      <xdr:spPr>
        <a:xfrm>
          <a:off x="7561795" y="535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110994</xdr:rowOff>
    </xdr:from>
    <xdr:to>
      <xdr:col>36</xdr:col>
      <xdr:colOff>165100</xdr:colOff>
      <xdr:row>33</xdr:row>
      <xdr:rowOff>41144</xdr:rowOff>
    </xdr:to>
    <xdr:sp macro="" textlink="">
      <xdr:nvSpPr>
        <xdr:cNvPr id="311" name="楕円 310"/>
        <xdr:cNvSpPr/>
      </xdr:nvSpPr>
      <xdr:spPr>
        <a:xfrm>
          <a:off x="6921500" y="55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57671</xdr:rowOff>
    </xdr:from>
    <xdr:ext cx="599010" cy="259045"/>
    <xdr:sp macro="" textlink="">
      <xdr:nvSpPr>
        <xdr:cNvPr id="312" name="テキスト ボックス 311"/>
        <xdr:cNvSpPr txBox="1"/>
      </xdr:nvSpPr>
      <xdr:spPr>
        <a:xfrm>
          <a:off x="6672795" y="537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153604</xdr:rowOff>
    </xdr:from>
    <xdr:to>
      <xdr:col>55</xdr:col>
      <xdr:colOff>0</xdr:colOff>
      <xdr:row>56</xdr:row>
      <xdr:rowOff>153932</xdr:rowOff>
    </xdr:to>
    <xdr:cxnSp macro="">
      <xdr:nvCxnSpPr>
        <xdr:cNvPr id="339" name="直線コネクタ 338"/>
        <xdr:cNvCxnSpPr/>
      </xdr:nvCxnSpPr>
      <xdr:spPr>
        <a:xfrm flipV="1">
          <a:off x="9639300" y="9411904"/>
          <a:ext cx="838200" cy="3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26026</xdr:rowOff>
    </xdr:from>
    <xdr:to>
      <xdr:col>50</xdr:col>
      <xdr:colOff>114300</xdr:colOff>
      <xdr:row>56</xdr:row>
      <xdr:rowOff>153932</xdr:rowOff>
    </xdr:to>
    <xdr:cxnSp macro="">
      <xdr:nvCxnSpPr>
        <xdr:cNvPr id="342" name="直線コネクタ 341"/>
        <xdr:cNvCxnSpPr/>
      </xdr:nvCxnSpPr>
      <xdr:spPr>
        <a:xfrm>
          <a:off x="8750300" y="9627226"/>
          <a:ext cx="889000" cy="12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26026</xdr:rowOff>
    </xdr:from>
    <xdr:to>
      <xdr:col>45</xdr:col>
      <xdr:colOff>177800</xdr:colOff>
      <xdr:row>56</xdr:row>
      <xdr:rowOff>92238</xdr:rowOff>
    </xdr:to>
    <xdr:cxnSp macro="">
      <xdr:nvCxnSpPr>
        <xdr:cNvPr id="345" name="直線コネクタ 344"/>
        <xdr:cNvCxnSpPr/>
      </xdr:nvCxnSpPr>
      <xdr:spPr>
        <a:xfrm flipV="1">
          <a:off x="7861300" y="9627226"/>
          <a:ext cx="889000" cy="6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92238</xdr:rowOff>
    </xdr:from>
    <xdr:to>
      <xdr:col>41</xdr:col>
      <xdr:colOff>50800</xdr:colOff>
      <xdr:row>56</xdr:row>
      <xdr:rowOff>151377</xdr:rowOff>
    </xdr:to>
    <xdr:cxnSp macro="">
      <xdr:nvCxnSpPr>
        <xdr:cNvPr id="348" name="直線コネクタ 347"/>
        <xdr:cNvCxnSpPr/>
      </xdr:nvCxnSpPr>
      <xdr:spPr>
        <a:xfrm flipV="1">
          <a:off x="6972300" y="9693438"/>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102804</xdr:rowOff>
    </xdr:from>
    <xdr:to>
      <xdr:col>55</xdr:col>
      <xdr:colOff>50800</xdr:colOff>
      <xdr:row>55</xdr:row>
      <xdr:rowOff>32954</xdr:rowOff>
    </xdr:to>
    <xdr:sp macro="" textlink="">
      <xdr:nvSpPr>
        <xdr:cNvPr id="358" name="楕円 357"/>
        <xdr:cNvSpPr/>
      </xdr:nvSpPr>
      <xdr:spPr>
        <a:xfrm>
          <a:off x="10426700" y="93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125681</xdr:rowOff>
    </xdr:from>
    <xdr:ext cx="599010" cy="259045"/>
    <xdr:sp macro="" textlink="">
      <xdr:nvSpPr>
        <xdr:cNvPr id="359" name="普通建設事業費該当値テキスト"/>
        <xdr:cNvSpPr txBox="1"/>
      </xdr:nvSpPr>
      <xdr:spPr>
        <a:xfrm>
          <a:off x="10528300" y="921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103132</xdr:rowOff>
    </xdr:from>
    <xdr:to>
      <xdr:col>50</xdr:col>
      <xdr:colOff>165100</xdr:colOff>
      <xdr:row>57</xdr:row>
      <xdr:rowOff>33282</xdr:rowOff>
    </xdr:to>
    <xdr:sp macro="" textlink="">
      <xdr:nvSpPr>
        <xdr:cNvPr id="360" name="楕円 359"/>
        <xdr:cNvSpPr/>
      </xdr:nvSpPr>
      <xdr:spPr>
        <a:xfrm>
          <a:off x="9588500" y="9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24409</xdr:rowOff>
    </xdr:from>
    <xdr:ext cx="534377" cy="259045"/>
    <xdr:sp macro="" textlink="">
      <xdr:nvSpPr>
        <xdr:cNvPr id="361" name="テキスト ボックス 360"/>
        <xdr:cNvSpPr txBox="1"/>
      </xdr:nvSpPr>
      <xdr:spPr>
        <a:xfrm>
          <a:off x="9372111" y="9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146676</xdr:rowOff>
    </xdr:from>
    <xdr:to>
      <xdr:col>46</xdr:col>
      <xdr:colOff>38100</xdr:colOff>
      <xdr:row>56</xdr:row>
      <xdr:rowOff>76826</xdr:rowOff>
    </xdr:to>
    <xdr:sp macro="" textlink="">
      <xdr:nvSpPr>
        <xdr:cNvPr id="362" name="楕円 361"/>
        <xdr:cNvSpPr/>
      </xdr:nvSpPr>
      <xdr:spPr>
        <a:xfrm>
          <a:off x="8699500" y="957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93353</xdr:rowOff>
    </xdr:from>
    <xdr:ext cx="534377" cy="259045"/>
    <xdr:sp macro="" textlink="">
      <xdr:nvSpPr>
        <xdr:cNvPr id="363" name="テキスト ボックス 362"/>
        <xdr:cNvSpPr txBox="1"/>
      </xdr:nvSpPr>
      <xdr:spPr>
        <a:xfrm>
          <a:off x="8483111" y="93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41438</xdr:rowOff>
    </xdr:from>
    <xdr:to>
      <xdr:col>41</xdr:col>
      <xdr:colOff>101600</xdr:colOff>
      <xdr:row>56</xdr:row>
      <xdr:rowOff>143038</xdr:rowOff>
    </xdr:to>
    <xdr:sp macro="" textlink="">
      <xdr:nvSpPr>
        <xdr:cNvPr id="364" name="楕円 363"/>
        <xdr:cNvSpPr/>
      </xdr:nvSpPr>
      <xdr:spPr>
        <a:xfrm>
          <a:off x="7810500" y="96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159565</xdr:rowOff>
    </xdr:from>
    <xdr:ext cx="534377" cy="259045"/>
    <xdr:sp macro="" textlink="">
      <xdr:nvSpPr>
        <xdr:cNvPr id="365" name="テキスト ボックス 364"/>
        <xdr:cNvSpPr txBox="1"/>
      </xdr:nvSpPr>
      <xdr:spPr>
        <a:xfrm>
          <a:off x="7594111" y="941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100577</xdr:rowOff>
    </xdr:from>
    <xdr:to>
      <xdr:col>36</xdr:col>
      <xdr:colOff>165100</xdr:colOff>
      <xdr:row>57</xdr:row>
      <xdr:rowOff>30727</xdr:rowOff>
    </xdr:to>
    <xdr:sp macro="" textlink="">
      <xdr:nvSpPr>
        <xdr:cNvPr id="366" name="楕円 365"/>
        <xdr:cNvSpPr/>
      </xdr:nvSpPr>
      <xdr:spPr>
        <a:xfrm>
          <a:off x="6921500" y="97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21854</xdr:rowOff>
    </xdr:from>
    <xdr:ext cx="534377" cy="259045"/>
    <xdr:sp macro="" textlink="">
      <xdr:nvSpPr>
        <xdr:cNvPr id="367" name="テキスト ボックス 366"/>
        <xdr:cNvSpPr txBox="1"/>
      </xdr:nvSpPr>
      <xdr:spPr>
        <a:xfrm>
          <a:off x="6705111" y="97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146825</xdr:rowOff>
    </xdr:from>
    <xdr:to>
      <xdr:col>55</xdr:col>
      <xdr:colOff>0</xdr:colOff>
      <xdr:row>78</xdr:row>
      <xdr:rowOff>153857</xdr:rowOff>
    </xdr:to>
    <xdr:cxnSp macro="">
      <xdr:nvCxnSpPr>
        <xdr:cNvPr id="396" name="直線コネクタ 395"/>
        <xdr:cNvCxnSpPr/>
      </xdr:nvCxnSpPr>
      <xdr:spPr>
        <a:xfrm flipV="1">
          <a:off x="9639300" y="13177025"/>
          <a:ext cx="838200" cy="3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83152</xdr:rowOff>
    </xdr:from>
    <xdr:to>
      <xdr:col>50</xdr:col>
      <xdr:colOff>114300</xdr:colOff>
      <xdr:row>78</xdr:row>
      <xdr:rowOff>153857</xdr:rowOff>
    </xdr:to>
    <xdr:cxnSp macro="">
      <xdr:nvCxnSpPr>
        <xdr:cNvPr id="399" name="直線コネクタ 398"/>
        <xdr:cNvCxnSpPr/>
      </xdr:nvCxnSpPr>
      <xdr:spPr>
        <a:xfrm>
          <a:off x="8750300" y="13456252"/>
          <a:ext cx="889000" cy="7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77116</xdr:rowOff>
    </xdr:from>
    <xdr:to>
      <xdr:col>45</xdr:col>
      <xdr:colOff>177800</xdr:colOff>
      <xdr:row>78</xdr:row>
      <xdr:rowOff>83152</xdr:rowOff>
    </xdr:to>
    <xdr:cxnSp macro="">
      <xdr:nvCxnSpPr>
        <xdr:cNvPr id="402" name="直線コネクタ 401"/>
        <xdr:cNvCxnSpPr/>
      </xdr:nvCxnSpPr>
      <xdr:spPr>
        <a:xfrm>
          <a:off x="7861300" y="13450216"/>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111985</xdr:rowOff>
    </xdr:from>
    <xdr:to>
      <xdr:col>41</xdr:col>
      <xdr:colOff>50800</xdr:colOff>
      <xdr:row>78</xdr:row>
      <xdr:rowOff>77116</xdr:rowOff>
    </xdr:to>
    <xdr:cxnSp macro="">
      <xdr:nvCxnSpPr>
        <xdr:cNvPr id="405" name="直線コネクタ 404"/>
        <xdr:cNvCxnSpPr/>
      </xdr:nvCxnSpPr>
      <xdr:spPr>
        <a:xfrm>
          <a:off x="6972300" y="13313635"/>
          <a:ext cx="889000" cy="13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96025</xdr:rowOff>
    </xdr:from>
    <xdr:to>
      <xdr:col>55</xdr:col>
      <xdr:colOff>50800</xdr:colOff>
      <xdr:row>77</xdr:row>
      <xdr:rowOff>26175</xdr:rowOff>
    </xdr:to>
    <xdr:sp macro="" textlink="">
      <xdr:nvSpPr>
        <xdr:cNvPr id="415" name="楕円 414"/>
        <xdr:cNvSpPr/>
      </xdr:nvSpPr>
      <xdr:spPr>
        <a:xfrm>
          <a:off x="10426700" y="131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118902</xdr:rowOff>
    </xdr:from>
    <xdr:ext cx="534377" cy="259045"/>
    <xdr:sp macro="" textlink="">
      <xdr:nvSpPr>
        <xdr:cNvPr id="416" name="普通建設事業費 （ うち新規整備　）該当値テキスト"/>
        <xdr:cNvSpPr txBox="1"/>
      </xdr:nvSpPr>
      <xdr:spPr>
        <a:xfrm>
          <a:off x="10528300" y="129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103057</xdr:rowOff>
    </xdr:from>
    <xdr:to>
      <xdr:col>50</xdr:col>
      <xdr:colOff>165100</xdr:colOff>
      <xdr:row>79</xdr:row>
      <xdr:rowOff>33207</xdr:rowOff>
    </xdr:to>
    <xdr:sp macro="" textlink="">
      <xdr:nvSpPr>
        <xdr:cNvPr id="417" name="楕円 416"/>
        <xdr:cNvSpPr/>
      </xdr:nvSpPr>
      <xdr:spPr>
        <a:xfrm>
          <a:off x="9588500" y="134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24334</xdr:rowOff>
    </xdr:from>
    <xdr:ext cx="469744" cy="259045"/>
    <xdr:sp macro="" textlink="">
      <xdr:nvSpPr>
        <xdr:cNvPr id="418" name="テキスト ボックス 417"/>
        <xdr:cNvSpPr txBox="1"/>
      </xdr:nvSpPr>
      <xdr:spPr>
        <a:xfrm>
          <a:off x="9404428" y="135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32352</xdr:rowOff>
    </xdr:from>
    <xdr:to>
      <xdr:col>46</xdr:col>
      <xdr:colOff>38100</xdr:colOff>
      <xdr:row>78</xdr:row>
      <xdr:rowOff>133952</xdr:rowOff>
    </xdr:to>
    <xdr:sp macro="" textlink="">
      <xdr:nvSpPr>
        <xdr:cNvPr id="419" name="楕円 418"/>
        <xdr:cNvSpPr/>
      </xdr:nvSpPr>
      <xdr:spPr>
        <a:xfrm>
          <a:off x="8699500" y="1340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125079</xdr:rowOff>
    </xdr:from>
    <xdr:ext cx="534377" cy="259045"/>
    <xdr:sp macro="" textlink="">
      <xdr:nvSpPr>
        <xdr:cNvPr id="420" name="テキスト ボックス 419"/>
        <xdr:cNvSpPr txBox="1"/>
      </xdr:nvSpPr>
      <xdr:spPr>
        <a:xfrm>
          <a:off x="8483111" y="134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26316</xdr:rowOff>
    </xdr:from>
    <xdr:to>
      <xdr:col>41</xdr:col>
      <xdr:colOff>101600</xdr:colOff>
      <xdr:row>78</xdr:row>
      <xdr:rowOff>127916</xdr:rowOff>
    </xdr:to>
    <xdr:sp macro="" textlink="">
      <xdr:nvSpPr>
        <xdr:cNvPr id="421" name="楕円 420"/>
        <xdr:cNvSpPr/>
      </xdr:nvSpPr>
      <xdr:spPr>
        <a:xfrm>
          <a:off x="7810500" y="133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119043</xdr:rowOff>
    </xdr:from>
    <xdr:ext cx="534377" cy="259045"/>
    <xdr:sp macro="" textlink="">
      <xdr:nvSpPr>
        <xdr:cNvPr id="422" name="テキスト ボックス 421"/>
        <xdr:cNvSpPr txBox="1"/>
      </xdr:nvSpPr>
      <xdr:spPr>
        <a:xfrm>
          <a:off x="7594111" y="134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61185</xdr:rowOff>
    </xdr:from>
    <xdr:to>
      <xdr:col>36</xdr:col>
      <xdr:colOff>165100</xdr:colOff>
      <xdr:row>77</xdr:row>
      <xdr:rowOff>162785</xdr:rowOff>
    </xdr:to>
    <xdr:sp macro="" textlink="">
      <xdr:nvSpPr>
        <xdr:cNvPr id="423" name="楕円 422"/>
        <xdr:cNvSpPr/>
      </xdr:nvSpPr>
      <xdr:spPr>
        <a:xfrm>
          <a:off x="6921500" y="1326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153912</xdr:rowOff>
    </xdr:from>
    <xdr:ext cx="534377" cy="259045"/>
    <xdr:sp macro="" textlink="">
      <xdr:nvSpPr>
        <xdr:cNvPr id="424" name="テキスト ボックス 423"/>
        <xdr:cNvSpPr txBox="1"/>
      </xdr:nvSpPr>
      <xdr:spPr>
        <a:xfrm>
          <a:off x="6705111" y="133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81392</xdr:rowOff>
    </xdr:from>
    <xdr:to>
      <xdr:col>55</xdr:col>
      <xdr:colOff>0</xdr:colOff>
      <xdr:row>97</xdr:row>
      <xdr:rowOff>142024</xdr:rowOff>
    </xdr:to>
    <xdr:cxnSp macro="">
      <xdr:nvCxnSpPr>
        <xdr:cNvPr id="453" name="直線コネクタ 452"/>
        <xdr:cNvCxnSpPr/>
      </xdr:nvCxnSpPr>
      <xdr:spPr>
        <a:xfrm>
          <a:off x="9639300" y="16712042"/>
          <a:ext cx="838200" cy="6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27251</xdr:rowOff>
    </xdr:from>
    <xdr:to>
      <xdr:col>50</xdr:col>
      <xdr:colOff>114300</xdr:colOff>
      <xdr:row>97</xdr:row>
      <xdr:rowOff>81392</xdr:rowOff>
    </xdr:to>
    <xdr:cxnSp macro="">
      <xdr:nvCxnSpPr>
        <xdr:cNvPr id="456" name="直線コネクタ 455"/>
        <xdr:cNvCxnSpPr/>
      </xdr:nvCxnSpPr>
      <xdr:spPr>
        <a:xfrm>
          <a:off x="8750300" y="16486451"/>
          <a:ext cx="889000" cy="2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27251</xdr:rowOff>
    </xdr:from>
    <xdr:to>
      <xdr:col>45</xdr:col>
      <xdr:colOff>177800</xdr:colOff>
      <xdr:row>97</xdr:row>
      <xdr:rowOff>102050</xdr:rowOff>
    </xdr:to>
    <xdr:cxnSp macro="">
      <xdr:nvCxnSpPr>
        <xdr:cNvPr id="459" name="直線コネクタ 458"/>
        <xdr:cNvCxnSpPr/>
      </xdr:nvCxnSpPr>
      <xdr:spPr>
        <a:xfrm flipV="1">
          <a:off x="7861300" y="16486451"/>
          <a:ext cx="889000" cy="2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102050</xdr:rowOff>
    </xdr:from>
    <xdr:to>
      <xdr:col>41</xdr:col>
      <xdr:colOff>50800</xdr:colOff>
      <xdr:row>98</xdr:row>
      <xdr:rowOff>8362</xdr:rowOff>
    </xdr:to>
    <xdr:cxnSp macro="">
      <xdr:nvCxnSpPr>
        <xdr:cNvPr id="462" name="直線コネクタ 461"/>
        <xdr:cNvCxnSpPr/>
      </xdr:nvCxnSpPr>
      <xdr:spPr>
        <a:xfrm flipV="1">
          <a:off x="6972300" y="16732700"/>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91224</xdr:rowOff>
    </xdr:from>
    <xdr:to>
      <xdr:col>55</xdr:col>
      <xdr:colOff>50800</xdr:colOff>
      <xdr:row>98</xdr:row>
      <xdr:rowOff>21374</xdr:rowOff>
    </xdr:to>
    <xdr:sp macro="" textlink="">
      <xdr:nvSpPr>
        <xdr:cNvPr id="472" name="楕円 471"/>
        <xdr:cNvSpPr/>
      </xdr:nvSpPr>
      <xdr:spPr>
        <a:xfrm>
          <a:off x="10426700" y="167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69651</xdr:rowOff>
    </xdr:from>
    <xdr:ext cx="534377" cy="259045"/>
    <xdr:sp macro="" textlink="">
      <xdr:nvSpPr>
        <xdr:cNvPr id="473" name="普通建設事業費 （ うち更新整備　）該当値テキスト"/>
        <xdr:cNvSpPr txBox="1"/>
      </xdr:nvSpPr>
      <xdr:spPr>
        <a:xfrm>
          <a:off x="10528300" y="167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30592</xdr:rowOff>
    </xdr:from>
    <xdr:to>
      <xdr:col>50</xdr:col>
      <xdr:colOff>165100</xdr:colOff>
      <xdr:row>97</xdr:row>
      <xdr:rowOff>132192</xdr:rowOff>
    </xdr:to>
    <xdr:sp macro="" textlink="">
      <xdr:nvSpPr>
        <xdr:cNvPr id="474" name="楕円 473"/>
        <xdr:cNvSpPr/>
      </xdr:nvSpPr>
      <xdr:spPr>
        <a:xfrm>
          <a:off x="9588500" y="166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123319</xdr:rowOff>
    </xdr:from>
    <xdr:ext cx="534377" cy="259045"/>
    <xdr:sp macro="" textlink="">
      <xdr:nvSpPr>
        <xdr:cNvPr id="475" name="テキスト ボックス 474"/>
        <xdr:cNvSpPr txBox="1"/>
      </xdr:nvSpPr>
      <xdr:spPr>
        <a:xfrm>
          <a:off x="9372111" y="1675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147901</xdr:rowOff>
    </xdr:from>
    <xdr:to>
      <xdr:col>46</xdr:col>
      <xdr:colOff>38100</xdr:colOff>
      <xdr:row>96</xdr:row>
      <xdr:rowOff>78051</xdr:rowOff>
    </xdr:to>
    <xdr:sp macro="" textlink="">
      <xdr:nvSpPr>
        <xdr:cNvPr id="476" name="楕円 475"/>
        <xdr:cNvSpPr/>
      </xdr:nvSpPr>
      <xdr:spPr>
        <a:xfrm>
          <a:off x="8699500" y="164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94578</xdr:rowOff>
    </xdr:from>
    <xdr:ext cx="534377" cy="259045"/>
    <xdr:sp macro="" textlink="">
      <xdr:nvSpPr>
        <xdr:cNvPr id="477" name="テキスト ボックス 476"/>
        <xdr:cNvSpPr txBox="1"/>
      </xdr:nvSpPr>
      <xdr:spPr>
        <a:xfrm>
          <a:off x="8483111" y="162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51250</xdr:rowOff>
    </xdr:from>
    <xdr:to>
      <xdr:col>41</xdr:col>
      <xdr:colOff>101600</xdr:colOff>
      <xdr:row>97</xdr:row>
      <xdr:rowOff>152850</xdr:rowOff>
    </xdr:to>
    <xdr:sp macro="" textlink="">
      <xdr:nvSpPr>
        <xdr:cNvPr id="478" name="楕円 477"/>
        <xdr:cNvSpPr/>
      </xdr:nvSpPr>
      <xdr:spPr>
        <a:xfrm>
          <a:off x="7810500" y="1668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143977</xdr:rowOff>
    </xdr:from>
    <xdr:ext cx="534377" cy="259045"/>
    <xdr:sp macro="" textlink="">
      <xdr:nvSpPr>
        <xdr:cNvPr id="479" name="テキスト ボックス 478"/>
        <xdr:cNvSpPr txBox="1"/>
      </xdr:nvSpPr>
      <xdr:spPr>
        <a:xfrm>
          <a:off x="7594111" y="1677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129012</xdr:rowOff>
    </xdr:from>
    <xdr:to>
      <xdr:col>36</xdr:col>
      <xdr:colOff>165100</xdr:colOff>
      <xdr:row>98</xdr:row>
      <xdr:rowOff>59162</xdr:rowOff>
    </xdr:to>
    <xdr:sp macro="" textlink="">
      <xdr:nvSpPr>
        <xdr:cNvPr id="480" name="楕円 479"/>
        <xdr:cNvSpPr/>
      </xdr:nvSpPr>
      <xdr:spPr>
        <a:xfrm>
          <a:off x="6921500" y="1675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50289</xdr:rowOff>
    </xdr:from>
    <xdr:ext cx="534377" cy="259045"/>
    <xdr:sp macro="" textlink="">
      <xdr:nvSpPr>
        <xdr:cNvPr id="481" name="テキスト ボックス 480"/>
        <xdr:cNvSpPr txBox="1"/>
      </xdr:nvSpPr>
      <xdr:spPr>
        <a:xfrm>
          <a:off x="6705111" y="1685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2" name="直線コネクタ 51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76312</xdr:rowOff>
    </xdr:from>
    <xdr:to>
      <xdr:col>81</xdr:col>
      <xdr:colOff>50800</xdr:colOff>
      <xdr:row>39</xdr:row>
      <xdr:rowOff>98878</xdr:rowOff>
    </xdr:to>
    <xdr:cxnSp macro="">
      <xdr:nvCxnSpPr>
        <xdr:cNvPr id="515" name="直線コネクタ 514"/>
        <xdr:cNvCxnSpPr/>
      </xdr:nvCxnSpPr>
      <xdr:spPr>
        <a:xfrm>
          <a:off x="14592300" y="6762862"/>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76312</xdr:rowOff>
    </xdr:from>
    <xdr:to>
      <xdr:col>76</xdr:col>
      <xdr:colOff>114300</xdr:colOff>
      <xdr:row>39</xdr:row>
      <xdr:rowOff>88755</xdr:rowOff>
    </xdr:to>
    <xdr:cxnSp macro="">
      <xdr:nvCxnSpPr>
        <xdr:cNvPr id="518" name="直線コネクタ 517"/>
        <xdr:cNvCxnSpPr/>
      </xdr:nvCxnSpPr>
      <xdr:spPr>
        <a:xfrm flipV="1">
          <a:off x="13703300" y="6762862"/>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78076</xdr:rowOff>
    </xdr:from>
    <xdr:to>
      <xdr:col>71</xdr:col>
      <xdr:colOff>177800</xdr:colOff>
      <xdr:row>39</xdr:row>
      <xdr:rowOff>88755</xdr:rowOff>
    </xdr:to>
    <xdr:cxnSp macro="">
      <xdr:nvCxnSpPr>
        <xdr:cNvPr id="521" name="直線コネクタ 520"/>
        <xdr:cNvCxnSpPr/>
      </xdr:nvCxnSpPr>
      <xdr:spPr>
        <a:xfrm>
          <a:off x="12814300" y="6764626"/>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1" name="楕円 53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3" name="楕円 53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4" name="テキスト ボックス 53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25512</xdr:rowOff>
    </xdr:from>
    <xdr:to>
      <xdr:col>76</xdr:col>
      <xdr:colOff>165100</xdr:colOff>
      <xdr:row>39</xdr:row>
      <xdr:rowOff>127112</xdr:rowOff>
    </xdr:to>
    <xdr:sp macro="" textlink="">
      <xdr:nvSpPr>
        <xdr:cNvPr id="535" name="楕円 534"/>
        <xdr:cNvSpPr/>
      </xdr:nvSpPr>
      <xdr:spPr>
        <a:xfrm>
          <a:off x="14541500" y="67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118239</xdr:rowOff>
    </xdr:from>
    <xdr:ext cx="469744" cy="259045"/>
    <xdr:sp macro="" textlink="">
      <xdr:nvSpPr>
        <xdr:cNvPr id="536" name="テキスト ボックス 535"/>
        <xdr:cNvSpPr txBox="1"/>
      </xdr:nvSpPr>
      <xdr:spPr>
        <a:xfrm>
          <a:off x="14357428" y="680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37955</xdr:rowOff>
    </xdr:from>
    <xdr:to>
      <xdr:col>72</xdr:col>
      <xdr:colOff>38100</xdr:colOff>
      <xdr:row>39</xdr:row>
      <xdr:rowOff>139555</xdr:rowOff>
    </xdr:to>
    <xdr:sp macro="" textlink="">
      <xdr:nvSpPr>
        <xdr:cNvPr id="537" name="楕円 536"/>
        <xdr:cNvSpPr/>
      </xdr:nvSpPr>
      <xdr:spPr>
        <a:xfrm>
          <a:off x="13652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130682</xdr:rowOff>
    </xdr:from>
    <xdr:ext cx="378565" cy="259045"/>
    <xdr:sp macro="" textlink="">
      <xdr:nvSpPr>
        <xdr:cNvPr id="538" name="テキスト ボックス 537"/>
        <xdr:cNvSpPr txBox="1"/>
      </xdr:nvSpPr>
      <xdr:spPr>
        <a:xfrm>
          <a:off x="13514017" y="6817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27276</xdr:rowOff>
    </xdr:from>
    <xdr:to>
      <xdr:col>67</xdr:col>
      <xdr:colOff>101600</xdr:colOff>
      <xdr:row>39</xdr:row>
      <xdr:rowOff>128876</xdr:rowOff>
    </xdr:to>
    <xdr:sp macro="" textlink="">
      <xdr:nvSpPr>
        <xdr:cNvPr id="539" name="楕円 538"/>
        <xdr:cNvSpPr/>
      </xdr:nvSpPr>
      <xdr:spPr>
        <a:xfrm>
          <a:off x="12763500" y="67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120003</xdr:rowOff>
    </xdr:from>
    <xdr:ext cx="469744" cy="259045"/>
    <xdr:sp macro="" textlink="">
      <xdr:nvSpPr>
        <xdr:cNvPr id="540" name="テキスト ボックス 539"/>
        <xdr:cNvSpPr txBox="1"/>
      </xdr:nvSpPr>
      <xdr:spPr>
        <a:xfrm>
          <a:off x="12579428" y="680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1809</xdr:rowOff>
    </xdr:from>
    <xdr:to>
      <xdr:col>85</xdr:col>
      <xdr:colOff>127000</xdr:colOff>
      <xdr:row>78</xdr:row>
      <xdr:rowOff>4493</xdr:rowOff>
    </xdr:to>
    <xdr:cxnSp macro="">
      <xdr:nvCxnSpPr>
        <xdr:cNvPr id="622" name="直線コネクタ 621"/>
        <xdr:cNvCxnSpPr/>
      </xdr:nvCxnSpPr>
      <xdr:spPr>
        <a:xfrm>
          <a:off x="15481300" y="13374909"/>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1809</xdr:rowOff>
    </xdr:from>
    <xdr:to>
      <xdr:col>81</xdr:col>
      <xdr:colOff>50800</xdr:colOff>
      <xdr:row>78</xdr:row>
      <xdr:rowOff>10071</xdr:rowOff>
    </xdr:to>
    <xdr:cxnSp macro="">
      <xdr:nvCxnSpPr>
        <xdr:cNvPr id="625" name="直線コネクタ 624"/>
        <xdr:cNvCxnSpPr/>
      </xdr:nvCxnSpPr>
      <xdr:spPr>
        <a:xfrm flipV="1">
          <a:off x="14592300" y="13374909"/>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163370</xdr:rowOff>
    </xdr:from>
    <xdr:to>
      <xdr:col>76</xdr:col>
      <xdr:colOff>114300</xdr:colOff>
      <xdr:row>78</xdr:row>
      <xdr:rowOff>10071</xdr:rowOff>
    </xdr:to>
    <xdr:cxnSp macro="">
      <xdr:nvCxnSpPr>
        <xdr:cNvPr id="628" name="直線コネクタ 627"/>
        <xdr:cNvCxnSpPr/>
      </xdr:nvCxnSpPr>
      <xdr:spPr>
        <a:xfrm>
          <a:off x="13703300" y="13365020"/>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163370</xdr:rowOff>
    </xdr:from>
    <xdr:to>
      <xdr:col>71</xdr:col>
      <xdr:colOff>177800</xdr:colOff>
      <xdr:row>78</xdr:row>
      <xdr:rowOff>9114</xdr:rowOff>
    </xdr:to>
    <xdr:cxnSp macro="">
      <xdr:nvCxnSpPr>
        <xdr:cNvPr id="631" name="直線コネクタ 630"/>
        <xdr:cNvCxnSpPr/>
      </xdr:nvCxnSpPr>
      <xdr:spPr>
        <a:xfrm flipV="1">
          <a:off x="12814300" y="13365020"/>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125143</xdr:rowOff>
    </xdr:from>
    <xdr:to>
      <xdr:col>85</xdr:col>
      <xdr:colOff>177800</xdr:colOff>
      <xdr:row>78</xdr:row>
      <xdr:rowOff>55293</xdr:rowOff>
    </xdr:to>
    <xdr:sp macro="" textlink="">
      <xdr:nvSpPr>
        <xdr:cNvPr id="641" name="楕円 640"/>
        <xdr:cNvSpPr/>
      </xdr:nvSpPr>
      <xdr:spPr>
        <a:xfrm>
          <a:off x="16268700" y="133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148020</xdr:rowOff>
    </xdr:from>
    <xdr:ext cx="534377" cy="259045"/>
    <xdr:sp macro="" textlink="">
      <xdr:nvSpPr>
        <xdr:cNvPr id="642" name="公債費該当値テキスト"/>
        <xdr:cNvSpPr txBox="1"/>
      </xdr:nvSpPr>
      <xdr:spPr>
        <a:xfrm>
          <a:off x="16370300" y="131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122459</xdr:rowOff>
    </xdr:from>
    <xdr:to>
      <xdr:col>81</xdr:col>
      <xdr:colOff>101600</xdr:colOff>
      <xdr:row>78</xdr:row>
      <xdr:rowOff>52609</xdr:rowOff>
    </xdr:to>
    <xdr:sp macro="" textlink="">
      <xdr:nvSpPr>
        <xdr:cNvPr id="643" name="楕円 642"/>
        <xdr:cNvSpPr/>
      </xdr:nvSpPr>
      <xdr:spPr>
        <a:xfrm>
          <a:off x="15430500" y="133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69136</xdr:rowOff>
    </xdr:from>
    <xdr:ext cx="534377" cy="259045"/>
    <xdr:sp macro="" textlink="">
      <xdr:nvSpPr>
        <xdr:cNvPr id="644" name="テキスト ボックス 643"/>
        <xdr:cNvSpPr txBox="1"/>
      </xdr:nvSpPr>
      <xdr:spPr>
        <a:xfrm>
          <a:off x="15214111" y="1309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130721</xdr:rowOff>
    </xdr:from>
    <xdr:to>
      <xdr:col>76</xdr:col>
      <xdr:colOff>165100</xdr:colOff>
      <xdr:row>78</xdr:row>
      <xdr:rowOff>60871</xdr:rowOff>
    </xdr:to>
    <xdr:sp macro="" textlink="">
      <xdr:nvSpPr>
        <xdr:cNvPr id="645" name="楕円 644"/>
        <xdr:cNvSpPr/>
      </xdr:nvSpPr>
      <xdr:spPr>
        <a:xfrm>
          <a:off x="14541500" y="133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77398</xdr:rowOff>
    </xdr:from>
    <xdr:ext cx="534377" cy="259045"/>
    <xdr:sp macro="" textlink="">
      <xdr:nvSpPr>
        <xdr:cNvPr id="646" name="テキスト ボックス 645"/>
        <xdr:cNvSpPr txBox="1"/>
      </xdr:nvSpPr>
      <xdr:spPr>
        <a:xfrm>
          <a:off x="14325111" y="131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112570</xdr:rowOff>
    </xdr:from>
    <xdr:to>
      <xdr:col>72</xdr:col>
      <xdr:colOff>38100</xdr:colOff>
      <xdr:row>78</xdr:row>
      <xdr:rowOff>42720</xdr:rowOff>
    </xdr:to>
    <xdr:sp macro="" textlink="">
      <xdr:nvSpPr>
        <xdr:cNvPr id="647" name="楕円 646"/>
        <xdr:cNvSpPr/>
      </xdr:nvSpPr>
      <xdr:spPr>
        <a:xfrm>
          <a:off x="13652500" y="133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59247</xdr:rowOff>
    </xdr:from>
    <xdr:ext cx="534377" cy="259045"/>
    <xdr:sp macro="" textlink="">
      <xdr:nvSpPr>
        <xdr:cNvPr id="648" name="テキスト ボックス 647"/>
        <xdr:cNvSpPr txBox="1"/>
      </xdr:nvSpPr>
      <xdr:spPr>
        <a:xfrm>
          <a:off x="13436111" y="130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129764</xdr:rowOff>
    </xdr:from>
    <xdr:to>
      <xdr:col>67</xdr:col>
      <xdr:colOff>101600</xdr:colOff>
      <xdr:row>78</xdr:row>
      <xdr:rowOff>59914</xdr:rowOff>
    </xdr:to>
    <xdr:sp macro="" textlink="">
      <xdr:nvSpPr>
        <xdr:cNvPr id="649" name="楕円 648"/>
        <xdr:cNvSpPr/>
      </xdr:nvSpPr>
      <xdr:spPr>
        <a:xfrm>
          <a:off x="12763500" y="133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76441</xdr:rowOff>
    </xdr:from>
    <xdr:ext cx="534377" cy="259045"/>
    <xdr:sp macro="" textlink="">
      <xdr:nvSpPr>
        <xdr:cNvPr id="650" name="テキスト ボックス 649"/>
        <xdr:cNvSpPr txBox="1"/>
      </xdr:nvSpPr>
      <xdr:spPr>
        <a:xfrm>
          <a:off x="12547111" y="131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136212</xdr:rowOff>
    </xdr:from>
    <xdr:to>
      <xdr:col>85</xdr:col>
      <xdr:colOff>127000</xdr:colOff>
      <xdr:row>93</xdr:row>
      <xdr:rowOff>102566</xdr:rowOff>
    </xdr:to>
    <xdr:cxnSp macro="">
      <xdr:nvCxnSpPr>
        <xdr:cNvPr id="677" name="直線コネクタ 676"/>
        <xdr:cNvCxnSpPr/>
      </xdr:nvCxnSpPr>
      <xdr:spPr>
        <a:xfrm flipV="1">
          <a:off x="15481300" y="15738162"/>
          <a:ext cx="838200" cy="30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102566</xdr:rowOff>
    </xdr:from>
    <xdr:to>
      <xdr:col>81</xdr:col>
      <xdr:colOff>50800</xdr:colOff>
      <xdr:row>95</xdr:row>
      <xdr:rowOff>22013</xdr:rowOff>
    </xdr:to>
    <xdr:cxnSp macro="">
      <xdr:nvCxnSpPr>
        <xdr:cNvPr id="680" name="直線コネクタ 679"/>
        <xdr:cNvCxnSpPr/>
      </xdr:nvCxnSpPr>
      <xdr:spPr>
        <a:xfrm flipV="1">
          <a:off x="14592300" y="16047416"/>
          <a:ext cx="889000" cy="26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22013</xdr:rowOff>
    </xdr:from>
    <xdr:to>
      <xdr:col>76</xdr:col>
      <xdr:colOff>114300</xdr:colOff>
      <xdr:row>97</xdr:row>
      <xdr:rowOff>36730</xdr:rowOff>
    </xdr:to>
    <xdr:cxnSp macro="">
      <xdr:nvCxnSpPr>
        <xdr:cNvPr id="683" name="直線コネクタ 682"/>
        <xdr:cNvCxnSpPr/>
      </xdr:nvCxnSpPr>
      <xdr:spPr>
        <a:xfrm flipV="1">
          <a:off x="13703300" y="16309763"/>
          <a:ext cx="889000" cy="35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36730</xdr:rowOff>
    </xdr:from>
    <xdr:to>
      <xdr:col>71</xdr:col>
      <xdr:colOff>177800</xdr:colOff>
      <xdr:row>97</xdr:row>
      <xdr:rowOff>168965</xdr:rowOff>
    </xdr:to>
    <xdr:cxnSp macro="">
      <xdr:nvCxnSpPr>
        <xdr:cNvPr id="686" name="直線コネクタ 685"/>
        <xdr:cNvCxnSpPr/>
      </xdr:nvCxnSpPr>
      <xdr:spPr>
        <a:xfrm flipV="1">
          <a:off x="12814300" y="16667380"/>
          <a:ext cx="889000" cy="13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85412</xdr:rowOff>
    </xdr:from>
    <xdr:to>
      <xdr:col>85</xdr:col>
      <xdr:colOff>177800</xdr:colOff>
      <xdr:row>92</xdr:row>
      <xdr:rowOff>15562</xdr:rowOff>
    </xdr:to>
    <xdr:sp macro="" textlink="">
      <xdr:nvSpPr>
        <xdr:cNvPr id="696" name="楕円 695"/>
        <xdr:cNvSpPr/>
      </xdr:nvSpPr>
      <xdr:spPr>
        <a:xfrm>
          <a:off x="16268700" y="156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38439</xdr:rowOff>
    </xdr:from>
    <xdr:ext cx="599010" cy="259045"/>
    <xdr:sp macro="" textlink="">
      <xdr:nvSpPr>
        <xdr:cNvPr id="697" name="積立金該当値テキスト"/>
        <xdr:cNvSpPr txBox="1"/>
      </xdr:nvSpPr>
      <xdr:spPr>
        <a:xfrm>
          <a:off x="16370300" y="1564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51766</xdr:rowOff>
    </xdr:from>
    <xdr:to>
      <xdr:col>81</xdr:col>
      <xdr:colOff>101600</xdr:colOff>
      <xdr:row>93</xdr:row>
      <xdr:rowOff>153366</xdr:rowOff>
    </xdr:to>
    <xdr:sp macro="" textlink="">
      <xdr:nvSpPr>
        <xdr:cNvPr id="698" name="楕円 697"/>
        <xdr:cNvSpPr/>
      </xdr:nvSpPr>
      <xdr:spPr>
        <a:xfrm>
          <a:off x="15430500" y="15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169893</xdr:rowOff>
    </xdr:from>
    <xdr:ext cx="599010" cy="259045"/>
    <xdr:sp macro="" textlink="">
      <xdr:nvSpPr>
        <xdr:cNvPr id="699" name="テキスト ボックス 698"/>
        <xdr:cNvSpPr txBox="1"/>
      </xdr:nvSpPr>
      <xdr:spPr>
        <a:xfrm>
          <a:off x="15181795" y="1577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142663</xdr:rowOff>
    </xdr:from>
    <xdr:to>
      <xdr:col>76</xdr:col>
      <xdr:colOff>165100</xdr:colOff>
      <xdr:row>95</xdr:row>
      <xdr:rowOff>72813</xdr:rowOff>
    </xdr:to>
    <xdr:sp macro="" textlink="">
      <xdr:nvSpPr>
        <xdr:cNvPr id="700" name="楕円 699"/>
        <xdr:cNvSpPr/>
      </xdr:nvSpPr>
      <xdr:spPr>
        <a:xfrm>
          <a:off x="14541500" y="162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89340</xdr:rowOff>
    </xdr:from>
    <xdr:ext cx="599010" cy="259045"/>
    <xdr:sp macro="" textlink="">
      <xdr:nvSpPr>
        <xdr:cNvPr id="701" name="テキスト ボックス 700"/>
        <xdr:cNvSpPr txBox="1"/>
      </xdr:nvSpPr>
      <xdr:spPr>
        <a:xfrm>
          <a:off x="14292795" y="1603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157380</xdr:rowOff>
    </xdr:from>
    <xdr:to>
      <xdr:col>72</xdr:col>
      <xdr:colOff>38100</xdr:colOff>
      <xdr:row>97</xdr:row>
      <xdr:rowOff>87530</xdr:rowOff>
    </xdr:to>
    <xdr:sp macro="" textlink="">
      <xdr:nvSpPr>
        <xdr:cNvPr id="702" name="楕円 701"/>
        <xdr:cNvSpPr/>
      </xdr:nvSpPr>
      <xdr:spPr>
        <a:xfrm>
          <a:off x="13652500" y="166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104057</xdr:rowOff>
    </xdr:from>
    <xdr:ext cx="534377" cy="259045"/>
    <xdr:sp macro="" textlink="">
      <xdr:nvSpPr>
        <xdr:cNvPr id="703" name="テキスト ボックス 702"/>
        <xdr:cNvSpPr txBox="1"/>
      </xdr:nvSpPr>
      <xdr:spPr>
        <a:xfrm>
          <a:off x="13436111" y="163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118165</xdr:rowOff>
    </xdr:from>
    <xdr:to>
      <xdr:col>67</xdr:col>
      <xdr:colOff>101600</xdr:colOff>
      <xdr:row>98</xdr:row>
      <xdr:rowOff>48315</xdr:rowOff>
    </xdr:to>
    <xdr:sp macro="" textlink="">
      <xdr:nvSpPr>
        <xdr:cNvPr id="704" name="楕円 703"/>
        <xdr:cNvSpPr/>
      </xdr:nvSpPr>
      <xdr:spPr>
        <a:xfrm>
          <a:off x="12763500" y="167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64842</xdr:rowOff>
    </xdr:from>
    <xdr:ext cx="534377" cy="259045"/>
    <xdr:sp macro="" textlink="">
      <xdr:nvSpPr>
        <xdr:cNvPr id="705" name="テキスト ボックス 704"/>
        <xdr:cNvSpPr txBox="1"/>
      </xdr:nvSpPr>
      <xdr:spPr>
        <a:xfrm>
          <a:off x="12547111" y="1652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63837</xdr:rowOff>
    </xdr:from>
    <xdr:to>
      <xdr:col>116</xdr:col>
      <xdr:colOff>63500</xdr:colOff>
      <xdr:row>57</xdr:row>
      <xdr:rowOff>69683</xdr:rowOff>
    </xdr:to>
    <xdr:cxnSp macro="">
      <xdr:nvCxnSpPr>
        <xdr:cNvPr id="791" name="直線コネクタ 790"/>
        <xdr:cNvCxnSpPr/>
      </xdr:nvCxnSpPr>
      <xdr:spPr>
        <a:xfrm flipV="1">
          <a:off x="21323300" y="9836487"/>
          <a:ext cx="8382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69683</xdr:rowOff>
    </xdr:from>
    <xdr:to>
      <xdr:col>111</xdr:col>
      <xdr:colOff>177800</xdr:colOff>
      <xdr:row>57</xdr:row>
      <xdr:rowOff>78239</xdr:rowOff>
    </xdr:to>
    <xdr:cxnSp macro="">
      <xdr:nvCxnSpPr>
        <xdr:cNvPr id="794" name="直線コネクタ 793"/>
        <xdr:cNvCxnSpPr/>
      </xdr:nvCxnSpPr>
      <xdr:spPr>
        <a:xfrm flipV="1">
          <a:off x="20434300" y="984233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66123</xdr:rowOff>
    </xdr:from>
    <xdr:to>
      <xdr:col>107</xdr:col>
      <xdr:colOff>50800</xdr:colOff>
      <xdr:row>57</xdr:row>
      <xdr:rowOff>78239</xdr:rowOff>
    </xdr:to>
    <xdr:cxnSp macro="">
      <xdr:nvCxnSpPr>
        <xdr:cNvPr id="797" name="直線コネクタ 796"/>
        <xdr:cNvCxnSpPr/>
      </xdr:nvCxnSpPr>
      <xdr:spPr>
        <a:xfrm>
          <a:off x="19545300" y="983877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66123</xdr:rowOff>
    </xdr:from>
    <xdr:to>
      <xdr:col>102</xdr:col>
      <xdr:colOff>114300</xdr:colOff>
      <xdr:row>57</xdr:row>
      <xdr:rowOff>85358</xdr:rowOff>
    </xdr:to>
    <xdr:cxnSp macro="">
      <xdr:nvCxnSpPr>
        <xdr:cNvPr id="800" name="直線コネクタ 799"/>
        <xdr:cNvCxnSpPr/>
      </xdr:nvCxnSpPr>
      <xdr:spPr>
        <a:xfrm flipV="1">
          <a:off x="18656300" y="9838773"/>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13037</xdr:rowOff>
    </xdr:from>
    <xdr:to>
      <xdr:col>116</xdr:col>
      <xdr:colOff>114300</xdr:colOff>
      <xdr:row>57</xdr:row>
      <xdr:rowOff>114637</xdr:rowOff>
    </xdr:to>
    <xdr:sp macro="" textlink="">
      <xdr:nvSpPr>
        <xdr:cNvPr id="810" name="楕円 809"/>
        <xdr:cNvSpPr/>
      </xdr:nvSpPr>
      <xdr:spPr>
        <a:xfrm>
          <a:off x="22110700" y="97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35914</xdr:rowOff>
    </xdr:from>
    <xdr:ext cx="534377" cy="259045"/>
    <xdr:sp macro="" textlink="">
      <xdr:nvSpPr>
        <xdr:cNvPr id="811" name="貸付金該当値テキスト"/>
        <xdr:cNvSpPr txBox="1"/>
      </xdr:nvSpPr>
      <xdr:spPr>
        <a:xfrm>
          <a:off x="22212300" y="96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18883</xdr:rowOff>
    </xdr:from>
    <xdr:to>
      <xdr:col>112</xdr:col>
      <xdr:colOff>38100</xdr:colOff>
      <xdr:row>57</xdr:row>
      <xdr:rowOff>120483</xdr:rowOff>
    </xdr:to>
    <xdr:sp macro="" textlink="">
      <xdr:nvSpPr>
        <xdr:cNvPr id="812" name="楕円 811"/>
        <xdr:cNvSpPr/>
      </xdr:nvSpPr>
      <xdr:spPr>
        <a:xfrm>
          <a:off x="21272500" y="9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137010</xdr:rowOff>
    </xdr:from>
    <xdr:ext cx="534377" cy="259045"/>
    <xdr:sp macro="" textlink="">
      <xdr:nvSpPr>
        <xdr:cNvPr id="813" name="テキスト ボックス 812"/>
        <xdr:cNvSpPr txBox="1"/>
      </xdr:nvSpPr>
      <xdr:spPr>
        <a:xfrm>
          <a:off x="21056111" y="95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27439</xdr:rowOff>
    </xdr:from>
    <xdr:to>
      <xdr:col>107</xdr:col>
      <xdr:colOff>101600</xdr:colOff>
      <xdr:row>57</xdr:row>
      <xdr:rowOff>129039</xdr:rowOff>
    </xdr:to>
    <xdr:sp macro="" textlink="">
      <xdr:nvSpPr>
        <xdr:cNvPr id="814" name="楕円 813"/>
        <xdr:cNvSpPr/>
      </xdr:nvSpPr>
      <xdr:spPr>
        <a:xfrm>
          <a:off x="20383500" y="98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145566</xdr:rowOff>
    </xdr:from>
    <xdr:ext cx="534377" cy="259045"/>
    <xdr:sp macro="" textlink="">
      <xdr:nvSpPr>
        <xdr:cNvPr id="815" name="テキスト ボックス 814"/>
        <xdr:cNvSpPr txBox="1"/>
      </xdr:nvSpPr>
      <xdr:spPr>
        <a:xfrm>
          <a:off x="20167111" y="95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15323</xdr:rowOff>
    </xdr:from>
    <xdr:to>
      <xdr:col>102</xdr:col>
      <xdr:colOff>165100</xdr:colOff>
      <xdr:row>57</xdr:row>
      <xdr:rowOff>116923</xdr:rowOff>
    </xdr:to>
    <xdr:sp macro="" textlink="">
      <xdr:nvSpPr>
        <xdr:cNvPr id="816" name="楕円 815"/>
        <xdr:cNvSpPr/>
      </xdr:nvSpPr>
      <xdr:spPr>
        <a:xfrm>
          <a:off x="19494500" y="97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133450</xdr:rowOff>
    </xdr:from>
    <xdr:ext cx="534377" cy="259045"/>
    <xdr:sp macro="" textlink="">
      <xdr:nvSpPr>
        <xdr:cNvPr id="817" name="テキスト ボックス 816"/>
        <xdr:cNvSpPr txBox="1"/>
      </xdr:nvSpPr>
      <xdr:spPr>
        <a:xfrm>
          <a:off x="19278111" y="9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34558</xdr:rowOff>
    </xdr:from>
    <xdr:to>
      <xdr:col>98</xdr:col>
      <xdr:colOff>38100</xdr:colOff>
      <xdr:row>57</xdr:row>
      <xdr:rowOff>136158</xdr:rowOff>
    </xdr:to>
    <xdr:sp macro="" textlink="">
      <xdr:nvSpPr>
        <xdr:cNvPr id="818" name="楕円 817"/>
        <xdr:cNvSpPr/>
      </xdr:nvSpPr>
      <xdr:spPr>
        <a:xfrm>
          <a:off x="18605500" y="98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152685</xdr:rowOff>
    </xdr:from>
    <xdr:ext cx="534377" cy="259045"/>
    <xdr:sp macro="" textlink="">
      <xdr:nvSpPr>
        <xdr:cNvPr id="819" name="テキスト ボックス 818"/>
        <xdr:cNvSpPr txBox="1"/>
      </xdr:nvSpPr>
      <xdr:spPr>
        <a:xfrm>
          <a:off x="18389111" y="958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57649</xdr:rowOff>
    </xdr:from>
    <xdr:to>
      <xdr:col>116</xdr:col>
      <xdr:colOff>63500</xdr:colOff>
      <xdr:row>77</xdr:row>
      <xdr:rowOff>67790</xdr:rowOff>
    </xdr:to>
    <xdr:cxnSp macro="">
      <xdr:nvCxnSpPr>
        <xdr:cNvPr id="851" name="直線コネクタ 850"/>
        <xdr:cNvCxnSpPr/>
      </xdr:nvCxnSpPr>
      <xdr:spPr>
        <a:xfrm flipV="1">
          <a:off x="21323300" y="13259299"/>
          <a:ext cx="8382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67790</xdr:rowOff>
    </xdr:from>
    <xdr:to>
      <xdr:col>111</xdr:col>
      <xdr:colOff>177800</xdr:colOff>
      <xdr:row>77</xdr:row>
      <xdr:rowOff>86452</xdr:rowOff>
    </xdr:to>
    <xdr:cxnSp macro="">
      <xdr:nvCxnSpPr>
        <xdr:cNvPr id="854" name="直線コネクタ 853"/>
        <xdr:cNvCxnSpPr/>
      </xdr:nvCxnSpPr>
      <xdr:spPr>
        <a:xfrm flipV="1">
          <a:off x="20434300" y="13269440"/>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86452</xdr:rowOff>
    </xdr:from>
    <xdr:to>
      <xdr:col>107</xdr:col>
      <xdr:colOff>50800</xdr:colOff>
      <xdr:row>77</xdr:row>
      <xdr:rowOff>112415</xdr:rowOff>
    </xdr:to>
    <xdr:cxnSp macro="">
      <xdr:nvCxnSpPr>
        <xdr:cNvPr id="857" name="直線コネクタ 856"/>
        <xdr:cNvCxnSpPr/>
      </xdr:nvCxnSpPr>
      <xdr:spPr>
        <a:xfrm flipV="1">
          <a:off x="19545300" y="13288102"/>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79611</xdr:rowOff>
    </xdr:from>
    <xdr:to>
      <xdr:col>102</xdr:col>
      <xdr:colOff>114300</xdr:colOff>
      <xdr:row>77</xdr:row>
      <xdr:rowOff>112415</xdr:rowOff>
    </xdr:to>
    <xdr:cxnSp macro="">
      <xdr:nvCxnSpPr>
        <xdr:cNvPr id="860" name="直線コネクタ 859"/>
        <xdr:cNvCxnSpPr/>
      </xdr:nvCxnSpPr>
      <xdr:spPr>
        <a:xfrm>
          <a:off x="18656300" y="1328126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6849</xdr:rowOff>
    </xdr:from>
    <xdr:to>
      <xdr:col>116</xdr:col>
      <xdr:colOff>114300</xdr:colOff>
      <xdr:row>77</xdr:row>
      <xdr:rowOff>108449</xdr:rowOff>
    </xdr:to>
    <xdr:sp macro="" textlink="">
      <xdr:nvSpPr>
        <xdr:cNvPr id="870" name="楕円 869"/>
        <xdr:cNvSpPr/>
      </xdr:nvSpPr>
      <xdr:spPr>
        <a:xfrm>
          <a:off x="22110700" y="1320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156726</xdr:rowOff>
    </xdr:from>
    <xdr:ext cx="534377" cy="259045"/>
    <xdr:sp macro="" textlink="">
      <xdr:nvSpPr>
        <xdr:cNvPr id="871" name="繰出金該当値テキスト"/>
        <xdr:cNvSpPr txBox="1"/>
      </xdr:nvSpPr>
      <xdr:spPr>
        <a:xfrm>
          <a:off x="22212300" y="131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16990</xdr:rowOff>
    </xdr:from>
    <xdr:to>
      <xdr:col>112</xdr:col>
      <xdr:colOff>38100</xdr:colOff>
      <xdr:row>77</xdr:row>
      <xdr:rowOff>118590</xdr:rowOff>
    </xdr:to>
    <xdr:sp macro="" textlink="">
      <xdr:nvSpPr>
        <xdr:cNvPr id="872" name="楕円 871"/>
        <xdr:cNvSpPr/>
      </xdr:nvSpPr>
      <xdr:spPr>
        <a:xfrm>
          <a:off x="21272500" y="132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109717</xdr:rowOff>
    </xdr:from>
    <xdr:ext cx="534377" cy="259045"/>
    <xdr:sp macro="" textlink="">
      <xdr:nvSpPr>
        <xdr:cNvPr id="873" name="テキスト ボックス 872"/>
        <xdr:cNvSpPr txBox="1"/>
      </xdr:nvSpPr>
      <xdr:spPr>
        <a:xfrm>
          <a:off x="21056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35652</xdr:rowOff>
    </xdr:from>
    <xdr:to>
      <xdr:col>107</xdr:col>
      <xdr:colOff>101600</xdr:colOff>
      <xdr:row>77</xdr:row>
      <xdr:rowOff>137252</xdr:rowOff>
    </xdr:to>
    <xdr:sp macro="" textlink="">
      <xdr:nvSpPr>
        <xdr:cNvPr id="874" name="楕円 873"/>
        <xdr:cNvSpPr/>
      </xdr:nvSpPr>
      <xdr:spPr>
        <a:xfrm>
          <a:off x="20383500" y="132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128379</xdr:rowOff>
    </xdr:from>
    <xdr:ext cx="534377" cy="259045"/>
    <xdr:sp macro="" textlink="">
      <xdr:nvSpPr>
        <xdr:cNvPr id="875" name="テキスト ボックス 874"/>
        <xdr:cNvSpPr txBox="1"/>
      </xdr:nvSpPr>
      <xdr:spPr>
        <a:xfrm>
          <a:off x="20167111" y="133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61615</xdr:rowOff>
    </xdr:from>
    <xdr:to>
      <xdr:col>102</xdr:col>
      <xdr:colOff>165100</xdr:colOff>
      <xdr:row>77</xdr:row>
      <xdr:rowOff>163215</xdr:rowOff>
    </xdr:to>
    <xdr:sp macro="" textlink="">
      <xdr:nvSpPr>
        <xdr:cNvPr id="876" name="楕円 875"/>
        <xdr:cNvSpPr/>
      </xdr:nvSpPr>
      <xdr:spPr>
        <a:xfrm>
          <a:off x="19494500" y="132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154342</xdr:rowOff>
    </xdr:from>
    <xdr:ext cx="534377" cy="259045"/>
    <xdr:sp macro="" textlink="">
      <xdr:nvSpPr>
        <xdr:cNvPr id="877" name="テキスト ボックス 876"/>
        <xdr:cNvSpPr txBox="1"/>
      </xdr:nvSpPr>
      <xdr:spPr>
        <a:xfrm>
          <a:off x="19278111" y="133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28811</xdr:rowOff>
    </xdr:from>
    <xdr:to>
      <xdr:col>98</xdr:col>
      <xdr:colOff>38100</xdr:colOff>
      <xdr:row>77</xdr:row>
      <xdr:rowOff>130411</xdr:rowOff>
    </xdr:to>
    <xdr:sp macro="" textlink="">
      <xdr:nvSpPr>
        <xdr:cNvPr id="878" name="楕円 877"/>
        <xdr:cNvSpPr/>
      </xdr:nvSpPr>
      <xdr:spPr>
        <a:xfrm>
          <a:off x="18605500" y="132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121538</xdr:rowOff>
    </xdr:from>
    <xdr:ext cx="534377" cy="259045"/>
    <xdr:sp macro="" textlink="">
      <xdr:nvSpPr>
        <xdr:cNvPr id="879" name="テキスト ボックス 878"/>
        <xdr:cNvSpPr txBox="1"/>
      </xdr:nvSpPr>
      <xdr:spPr>
        <a:xfrm>
          <a:off x="18389111" y="133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補助費については、ふるさと応援寄附金をいただいた寄附者に対し贈る根室産品等に係る経費が主なものであり、年々増加する寄附金に合わせ増加している。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また、寄附金については、寄附をいただいた段階で、一度基金へ積立てするため、積立金についても同様に増加している。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普通建設事業費については、共同経済活動における増養殖施設整備事業にて、栽培漁業研究センターを新たに建設したことなどで増加したものである。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人口減少・人口構造等の社会情勢の変化を的確に捉え、市民が安心して生き生きと暮らすための各種施策を実施するとともに、多くの財政需要から緊急度や優先度を見極め、健全な財政運営に努め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25,457
25,136
506.25
28,785,658
28,545,730
219,194
8,973,302
17,202,424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21971</xdr:rowOff>
    </xdr:from>
    <xdr:to>
      <xdr:col>24</xdr:col>
      <xdr:colOff>63500</xdr:colOff>
      <xdr:row>34</xdr:row>
      <xdr:rowOff>23685</xdr:rowOff>
    </xdr:to>
    <xdr:cxnSp macro="">
      <xdr:nvCxnSpPr>
        <xdr:cNvPr id="61" name="直線コネクタ 60"/>
        <xdr:cNvCxnSpPr/>
      </xdr:nvCxnSpPr>
      <xdr:spPr>
        <a:xfrm flipV="1">
          <a:off x="3797300" y="585127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23685</xdr:rowOff>
    </xdr:from>
    <xdr:to>
      <xdr:col>19</xdr:col>
      <xdr:colOff>177800</xdr:colOff>
      <xdr:row>34</xdr:row>
      <xdr:rowOff>46355</xdr:rowOff>
    </xdr:to>
    <xdr:cxnSp macro="">
      <xdr:nvCxnSpPr>
        <xdr:cNvPr id="64" name="直線コネクタ 63"/>
        <xdr:cNvCxnSpPr/>
      </xdr:nvCxnSpPr>
      <xdr:spPr>
        <a:xfrm flipV="1">
          <a:off x="2908300" y="5852985"/>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46165</xdr:rowOff>
    </xdr:from>
    <xdr:to>
      <xdr:col>15</xdr:col>
      <xdr:colOff>50800</xdr:colOff>
      <xdr:row>34</xdr:row>
      <xdr:rowOff>46355</xdr:rowOff>
    </xdr:to>
    <xdr:cxnSp macro="">
      <xdr:nvCxnSpPr>
        <xdr:cNvPr id="67" name="直線コネクタ 66"/>
        <xdr:cNvCxnSpPr/>
      </xdr:nvCxnSpPr>
      <xdr:spPr>
        <a:xfrm>
          <a:off x="2019300" y="587546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128079</xdr:rowOff>
    </xdr:from>
    <xdr:to>
      <xdr:col>10</xdr:col>
      <xdr:colOff>114300</xdr:colOff>
      <xdr:row>34</xdr:row>
      <xdr:rowOff>46165</xdr:rowOff>
    </xdr:to>
    <xdr:cxnSp macro="">
      <xdr:nvCxnSpPr>
        <xdr:cNvPr id="70" name="直線コネクタ 69"/>
        <xdr:cNvCxnSpPr/>
      </xdr:nvCxnSpPr>
      <xdr:spPr>
        <a:xfrm>
          <a:off x="1130300" y="5785929"/>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142621</xdr:rowOff>
    </xdr:from>
    <xdr:to>
      <xdr:col>24</xdr:col>
      <xdr:colOff>114300</xdr:colOff>
      <xdr:row>34</xdr:row>
      <xdr:rowOff>72771</xdr:rowOff>
    </xdr:to>
    <xdr:sp macro="" textlink="">
      <xdr:nvSpPr>
        <xdr:cNvPr id="80" name="楕円 79"/>
        <xdr:cNvSpPr/>
      </xdr:nvSpPr>
      <xdr:spPr>
        <a:xfrm>
          <a:off x="45847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165498</xdr:rowOff>
    </xdr:from>
    <xdr:ext cx="469744" cy="259045"/>
    <xdr:sp macro="" textlink="">
      <xdr:nvSpPr>
        <xdr:cNvPr id="81" name="議会費該当値テキスト"/>
        <xdr:cNvSpPr txBox="1"/>
      </xdr:nvSpPr>
      <xdr:spPr>
        <a:xfrm>
          <a:off x="4686300" y="565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144335</xdr:rowOff>
    </xdr:from>
    <xdr:to>
      <xdr:col>20</xdr:col>
      <xdr:colOff>38100</xdr:colOff>
      <xdr:row>34</xdr:row>
      <xdr:rowOff>74485</xdr:rowOff>
    </xdr:to>
    <xdr:sp macro="" textlink="">
      <xdr:nvSpPr>
        <xdr:cNvPr id="82" name="楕円 81"/>
        <xdr:cNvSpPr/>
      </xdr:nvSpPr>
      <xdr:spPr>
        <a:xfrm>
          <a:off x="3746500" y="5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91012</xdr:rowOff>
    </xdr:from>
    <xdr:ext cx="469744" cy="259045"/>
    <xdr:sp macro="" textlink="">
      <xdr:nvSpPr>
        <xdr:cNvPr id="83" name="テキスト ボックス 82"/>
        <xdr:cNvSpPr txBox="1"/>
      </xdr:nvSpPr>
      <xdr:spPr>
        <a:xfrm>
          <a:off x="3562428" y="557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167005</xdr:rowOff>
    </xdr:from>
    <xdr:to>
      <xdr:col>15</xdr:col>
      <xdr:colOff>101600</xdr:colOff>
      <xdr:row>34</xdr:row>
      <xdr:rowOff>97155</xdr:rowOff>
    </xdr:to>
    <xdr:sp macro="" textlink="">
      <xdr:nvSpPr>
        <xdr:cNvPr id="84" name="楕円 83"/>
        <xdr:cNvSpPr/>
      </xdr:nvSpPr>
      <xdr:spPr>
        <a:xfrm>
          <a:off x="2857500"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113682</xdr:rowOff>
    </xdr:from>
    <xdr:ext cx="469744" cy="259045"/>
    <xdr:sp macro="" textlink="">
      <xdr:nvSpPr>
        <xdr:cNvPr id="85" name="テキスト ボックス 84"/>
        <xdr:cNvSpPr txBox="1"/>
      </xdr:nvSpPr>
      <xdr:spPr>
        <a:xfrm>
          <a:off x="2673428" y="560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166815</xdr:rowOff>
    </xdr:from>
    <xdr:to>
      <xdr:col>10</xdr:col>
      <xdr:colOff>165100</xdr:colOff>
      <xdr:row>34</xdr:row>
      <xdr:rowOff>96965</xdr:rowOff>
    </xdr:to>
    <xdr:sp macro="" textlink="">
      <xdr:nvSpPr>
        <xdr:cNvPr id="86" name="楕円 85"/>
        <xdr:cNvSpPr/>
      </xdr:nvSpPr>
      <xdr:spPr>
        <a:xfrm>
          <a:off x="1968500" y="58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113492</xdr:rowOff>
    </xdr:from>
    <xdr:ext cx="469744" cy="259045"/>
    <xdr:sp macro="" textlink="">
      <xdr:nvSpPr>
        <xdr:cNvPr id="87" name="テキスト ボックス 86"/>
        <xdr:cNvSpPr txBox="1"/>
      </xdr:nvSpPr>
      <xdr:spPr>
        <a:xfrm>
          <a:off x="1784428" y="559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77279</xdr:rowOff>
    </xdr:from>
    <xdr:to>
      <xdr:col>6</xdr:col>
      <xdr:colOff>38100</xdr:colOff>
      <xdr:row>34</xdr:row>
      <xdr:rowOff>7429</xdr:rowOff>
    </xdr:to>
    <xdr:sp macro="" textlink="">
      <xdr:nvSpPr>
        <xdr:cNvPr id="88" name="楕円 87"/>
        <xdr:cNvSpPr/>
      </xdr:nvSpPr>
      <xdr:spPr>
        <a:xfrm>
          <a:off x="1079500" y="57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23956</xdr:rowOff>
    </xdr:from>
    <xdr:ext cx="469744" cy="259045"/>
    <xdr:sp macro="" textlink="">
      <xdr:nvSpPr>
        <xdr:cNvPr id="89" name="テキスト ボックス 88"/>
        <xdr:cNvSpPr txBox="1"/>
      </xdr:nvSpPr>
      <xdr:spPr>
        <a:xfrm>
          <a:off x="895428" y="551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150213</xdr:rowOff>
    </xdr:from>
    <xdr:to>
      <xdr:col>24</xdr:col>
      <xdr:colOff>63500</xdr:colOff>
      <xdr:row>52</xdr:row>
      <xdr:rowOff>155333</xdr:rowOff>
    </xdr:to>
    <xdr:cxnSp macro="">
      <xdr:nvCxnSpPr>
        <xdr:cNvPr id="120" name="直線コネクタ 119"/>
        <xdr:cNvCxnSpPr/>
      </xdr:nvCxnSpPr>
      <xdr:spPr>
        <a:xfrm flipV="1">
          <a:off x="3797300" y="8722713"/>
          <a:ext cx="838200" cy="34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155333</xdr:rowOff>
    </xdr:from>
    <xdr:to>
      <xdr:col>19</xdr:col>
      <xdr:colOff>177800</xdr:colOff>
      <xdr:row>54</xdr:row>
      <xdr:rowOff>29763</xdr:rowOff>
    </xdr:to>
    <xdr:cxnSp macro="">
      <xdr:nvCxnSpPr>
        <xdr:cNvPr id="123" name="直線コネクタ 122"/>
        <xdr:cNvCxnSpPr/>
      </xdr:nvCxnSpPr>
      <xdr:spPr>
        <a:xfrm flipV="1">
          <a:off x="2908300" y="9070733"/>
          <a:ext cx="889000" cy="2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29763</xdr:rowOff>
    </xdr:from>
    <xdr:to>
      <xdr:col>15</xdr:col>
      <xdr:colOff>50800</xdr:colOff>
      <xdr:row>56</xdr:row>
      <xdr:rowOff>22307</xdr:rowOff>
    </xdr:to>
    <xdr:cxnSp macro="">
      <xdr:nvCxnSpPr>
        <xdr:cNvPr id="126" name="直線コネクタ 125"/>
        <xdr:cNvCxnSpPr/>
      </xdr:nvCxnSpPr>
      <xdr:spPr>
        <a:xfrm flipV="1">
          <a:off x="2019300" y="9288063"/>
          <a:ext cx="889000" cy="3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22307</xdr:rowOff>
    </xdr:from>
    <xdr:to>
      <xdr:col>10</xdr:col>
      <xdr:colOff>114300</xdr:colOff>
      <xdr:row>57</xdr:row>
      <xdr:rowOff>91482</xdr:rowOff>
    </xdr:to>
    <xdr:cxnSp macro="">
      <xdr:nvCxnSpPr>
        <xdr:cNvPr id="129" name="直線コネクタ 128"/>
        <xdr:cNvCxnSpPr/>
      </xdr:nvCxnSpPr>
      <xdr:spPr>
        <a:xfrm flipV="1">
          <a:off x="1130300" y="9623507"/>
          <a:ext cx="889000" cy="2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99413</xdr:rowOff>
    </xdr:from>
    <xdr:to>
      <xdr:col>24</xdr:col>
      <xdr:colOff>114300</xdr:colOff>
      <xdr:row>51</xdr:row>
      <xdr:rowOff>29563</xdr:rowOff>
    </xdr:to>
    <xdr:sp macro="" textlink="">
      <xdr:nvSpPr>
        <xdr:cNvPr id="139" name="楕円 138"/>
        <xdr:cNvSpPr/>
      </xdr:nvSpPr>
      <xdr:spPr>
        <a:xfrm>
          <a:off x="4584700" y="86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52440</xdr:rowOff>
    </xdr:from>
    <xdr:ext cx="599010" cy="259045"/>
    <xdr:sp macro="" textlink="">
      <xdr:nvSpPr>
        <xdr:cNvPr id="140" name="総務費該当値テキスト"/>
        <xdr:cNvSpPr txBox="1"/>
      </xdr:nvSpPr>
      <xdr:spPr>
        <a:xfrm>
          <a:off x="4686300" y="862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104533</xdr:rowOff>
    </xdr:from>
    <xdr:to>
      <xdr:col>20</xdr:col>
      <xdr:colOff>38100</xdr:colOff>
      <xdr:row>53</xdr:row>
      <xdr:rowOff>34683</xdr:rowOff>
    </xdr:to>
    <xdr:sp macro="" textlink="">
      <xdr:nvSpPr>
        <xdr:cNvPr id="141" name="楕円 140"/>
        <xdr:cNvSpPr/>
      </xdr:nvSpPr>
      <xdr:spPr>
        <a:xfrm>
          <a:off x="3746500" y="90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51210</xdr:rowOff>
    </xdr:from>
    <xdr:ext cx="599010" cy="259045"/>
    <xdr:sp macro="" textlink="">
      <xdr:nvSpPr>
        <xdr:cNvPr id="142" name="テキスト ボックス 141"/>
        <xdr:cNvSpPr txBox="1"/>
      </xdr:nvSpPr>
      <xdr:spPr>
        <a:xfrm>
          <a:off x="3497795" y="879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150413</xdr:rowOff>
    </xdr:from>
    <xdr:to>
      <xdr:col>15</xdr:col>
      <xdr:colOff>101600</xdr:colOff>
      <xdr:row>54</xdr:row>
      <xdr:rowOff>80563</xdr:rowOff>
    </xdr:to>
    <xdr:sp macro="" textlink="">
      <xdr:nvSpPr>
        <xdr:cNvPr id="143" name="楕円 142"/>
        <xdr:cNvSpPr/>
      </xdr:nvSpPr>
      <xdr:spPr>
        <a:xfrm>
          <a:off x="2857500" y="92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97090</xdr:rowOff>
    </xdr:from>
    <xdr:ext cx="599010" cy="259045"/>
    <xdr:sp macro="" textlink="">
      <xdr:nvSpPr>
        <xdr:cNvPr id="144" name="テキスト ボックス 143"/>
        <xdr:cNvSpPr txBox="1"/>
      </xdr:nvSpPr>
      <xdr:spPr>
        <a:xfrm>
          <a:off x="2608795" y="901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142957</xdr:rowOff>
    </xdr:from>
    <xdr:to>
      <xdr:col>10</xdr:col>
      <xdr:colOff>165100</xdr:colOff>
      <xdr:row>56</xdr:row>
      <xdr:rowOff>73107</xdr:rowOff>
    </xdr:to>
    <xdr:sp macro="" textlink="">
      <xdr:nvSpPr>
        <xdr:cNvPr id="145" name="楕円 144"/>
        <xdr:cNvSpPr/>
      </xdr:nvSpPr>
      <xdr:spPr>
        <a:xfrm>
          <a:off x="1968500" y="95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89634</xdr:rowOff>
    </xdr:from>
    <xdr:ext cx="599010" cy="259045"/>
    <xdr:sp macro="" textlink="">
      <xdr:nvSpPr>
        <xdr:cNvPr id="146" name="テキスト ボックス 145"/>
        <xdr:cNvSpPr txBox="1"/>
      </xdr:nvSpPr>
      <xdr:spPr>
        <a:xfrm>
          <a:off x="1719795" y="934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40682</xdr:rowOff>
    </xdr:from>
    <xdr:to>
      <xdr:col>6</xdr:col>
      <xdr:colOff>38100</xdr:colOff>
      <xdr:row>57</xdr:row>
      <xdr:rowOff>142282</xdr:rowOff>
    </xdr:to>
    <xdr:sp macro="" textlink="">
      <xdr:nvSpPr>
        <xdr:cNvPr id="147" name="楕円 146"/>
        <xdr:cNvSpPr/>
      </xdr:nvSpPr>
      <xdr:spPr>
        <a:xfrm>
          <a:off x="1079500" y="98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158809</xdr:rowOff>
    </xdr:from>
    <xdr:ext cx="599010" cy="259045"/>
    <xdr:sp macro="" textlink="">
      <xdr:nvSpPr>
        <xdr:cNvPr id="148" name="テキスト ボックス 147"/>
        <xdr:cNvSpPr txBox="1"/>
      </xdr:nvSpPr>
      <xdr:spPr>
        <a:xfrm>
          <a:off x="830795" y="958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42126</xdr:rowOff>
    </xdr:from>
    <xdr:to>
      <xdr:col>24</xdr:col>
      <xdr:colOff>63500</xdr:colOff>
      <xdr:row>76</xdr:row>
      <xdr:rowOff>8339</xdr:rowOff>
    </xdr:to>
    <xdr:cxnSp macro="">
      <xdr:nvCxnSpPr>
        <xdr:cNvPr id="178" name="直線コネクタ 177"/>
        <xdr:cNvCxnSpPr/>
      </xdr:nvCxnSpPr>
      <xdr:spPr>
        <a:xfrm flipV="1">
          <a:off x="3797300" y="12900876"/>
          <a:ext cx="838200" cy="1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155870</xdr:rowOff>
    </xdr:from>
    <xdr:to>
      <xdr:col>19</xdr:col>
      <xdr:colOff>177800</xdr:colOff>
      <xdr:row>76</xdr:row>
      <xdr:rowOff>8339</xdr:rowOff>
    </xdr:to>
    <xdr:cxnSp macro="">
      <xdr:nvCxnSpPr>
        <xdr:cNvPr id="181" name="直線コネクタ 180"/>
        <xdr:cNvCxnSpPr/>
      </xdr:nvCxnSpPr>
      <xdr:spPr>
        <a:xfrm>
          <a:off x="2908300" y="13014620"/>
          <a:ext cx="88900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108672</xdr:rowOff>
    </xdr:from>
    <xdr:to>
      <xdr:col>15</xdr:col>
      <xdr:colOff>50800</xdr:colOff>
      <xdr:row>75</xdr:row>
      <xdr:rowOff>155870</xdr:rowOff>
    </xdr:to>
    <xdr:cxnSp macro="">
      <xdr:nvCxnSpPr>
        <xdr:cNvPr id="184" name="直線コネクタ 183"/>
        <xdr:cNvCxnSpPr/>
      </xdr:nvCxnSpPr>
      <xdr:spPr>
        <a:xfrm>
          <a:off x="2019300" y="12967422"/>
          <a:ext cx="889000" cy="4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108672</xdr:rowOff>
    </xdr:from>
    <xdr:to>
      <xdr:col>10</xdr:col>
      <xdr:colOff>114300</xdr:colOff>
      <xdr:row>76</xdr:row>
      <xdr:rowOff>52634</xdr:rowOff>
    </xdr:to>
    <xdr:cxnSp macro="">
      <xdr:nvCxnSpPr>
        <xdr:cNvPr id="187" name="直線コネクタ 186"/>
        <xdr:cNvCxnSpPr/>
      </xdr:nvCxnSpPr>
      <xdr:spPr>
        <a:xfrm flipV="1">
          <a:off x="1130300" y="12967422"/>
          <a:ext cx="889000" cy="1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162776</xdr:rowOff>
    </xdr:from>
    <xdr:to>
      <xdr:col>24</xdr:col>
      <xdr:colOff>114300</xdr:colOff>
      <xdr:row>75</xdr:row>
      <xdr:rowOff>92926</xdr:rowOff>
    </xdr:to>
    <xdr:sp macro="" textlink="">
      <xdr:nvSpPr>
        <xdr:cNvPr id="197" name="楕円 196"/>
        <xdr:cNvSpPr/>
      </xdr:nvSpPr>
      <xdr:spPr>
        <a:xfrm>
          <a:off x="4584700" y="128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14203</xdr:rowOff>
    </xdr:from>
    <xdr:ext cx="599010" cy="259045"/>
    <xdr:sp macro="" textlink="">
      <xdr:nvSpPr>
        <xdr:cNvPr id="198" name="民生費該当値テキスト"/>
        <xdr:cNvSpPr txBox="1"/>
      </xdr:nvSpPr>
      <xdr:spPr>
        <a:xfrm>
          <a:off x="4686300" y="1270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128989</xdr:rowOff>
    </xdr:from>
    <xdr:to>
      <xdr:col>20</xdr:col>
      <xdr:colOff>38100</xdr:colOff>
      <xdr:row>76</xdr:row>
      <xdr:rowOff>59139</xdr:rowOff>
    </xdr:to>
    <xdr:sp macro="" textlink="">
      <xdr:nvSpPr>
        <xdr:cNvPr id="199" name="楕円 198"/>
        <xdr:cNvSpPr/>
      </xdr:nvSpPr>
      <xdr:spPr>
        <a:xfrm>
          <a:off x="3746500" y="129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50266</xdr:rowOff>
    </xdr:from>
    <xdr:ext cx="599010" cy="259045"/>
    <xdr:sp macro="" textlink="">
      <xdr:nvSpPr>
        <xdr:cNvPr id="200" name="テキスト ボックス 199"/>
        <xdr:cNvSpPr txBox="1"/>
      </xdr:nvSpPr>
      <xdr:spPr>
        <a:xfrm>
          <a:off x="3497795" y="1308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105070</xdr:rowOff>
    </xdr:from>
    <xdr:to>
      <xdr:col>15</xdr:col>
      <xdr:colOff>101600</xdr:colOff>
      <xdr:row>76</xdr:row>
      <xdr:rowOff>35220</xdr:rowOff>
    </xdr:to>
    <xdr:sp macro="" textlink="">
      <xdr:nvSpPr>
        <xdr:cNvPr id="201" name="楕円 200"/>
        <xdr:cNvSpPr/>
      </xdr:nvSpPr>
      <xdr:spPr>
        <a:xfrm>
          <a:off x="2857500" y="129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26347</xdr:rowOff>
    </xdr:from>
    <xdr:ext cx="599010" cy="259045"/>
    <xdr:sp macro="" textlink="">
      <xdr:nvSpPr>
        <xdr:cNvPr id="202" name="テキスト ボックス 201"/>
        <xdr:cNvSpPr txBox="1"/>
      </xdr:nvSpPr>
      <xdr:spPr>
        <a:xfrm>
          <a:off x="2608795" y="1305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57872</xdr:rowOff>
    </xdr:from>
    <xdr:to>
      <xdr:col>10</xdr:col>
      <xdr:colOff>165100</xdr:colOff>
      <xdr:row>75</xdr:row>
      <xdr:rowOff>159472</xdr:rowOff>
    </xdr:to>
    <xdr:sp macro="" textlink="">
      <xdr:nvSpPr>
        <xdr:cNvPr id="203" name="楕円 202"/>
        <xdr:cNvSpPr/>
      </xdr:nvSpPr>
      <xdr:spPr>
        <a:xfrm>
          <a:off x="1968500" y="129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4549</xdr:rowOff>
    </xdr:from>
    <xdr:ext cx="599010" cy="259045"/>
    <xdr:sp macro="" textlink="">
      <xdr:nvSpPr>
        <xdr:cNvPr id="204" name="テキスト ボックス 203"/>
        <xdr:cNvSpPr txBox="1"/>
      </xdr:nvSpPr>
      <xdr:spPr>
        <a:xfrm>
          <a:off x="1719795" y="126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1834</xdr:rowOff>
    </xdr:from>
    <xdr:to>
      <xdr:col>6</xdr:col>
      <xdr:colOff>38100</xdr:colOff>
      <xdr:row>76</xdr:row>
      <xdr:rowOff>103434</xdr:rowOff>
    </xdr:to>
    <xdr:sp macro="" textlink="">
      <xdr:nvSpPr>
        <xdr:cNvPr id="205" name="楕円 204"/>
        <xdr:cNvSpPr/>
      </xdr:nvSpPr>
      <xdr:spPr>
        <a:xfrm>
          <a:off x="1079500" y="130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94561</xdr:rowOff>
    </xdr:from>
    <xdr:ext cx="599010" cy="259045"/>
    <xdr:sp macro="" textlink="">
      <xdr:nvSpPr>
        <xdr:cNvPr id="206" name="テキスト ボックス 205"/>
        <xdr:cNvSpPr txBox="1"/>
      </xdr:nvSpPr>
      <xdr:spPr>
        <a:xfrm>
          <a:off x="830795" y="1312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36477</xdr:rowOff>
    </xdr:from>
    <xdr:to>
      <xdr:col>24</xdr:col>
      <xdr:colOff>63500</xdr:colOff>
      <xdr:row>93</xdr:row>
      <xdr:rowOff>128527</xdr:rowOff>
    </xdr:to>
    <xdr:cxnSp macro="">
      <xdr:nvCxnSpPr>
        <xdr:cNvPr id="239" name="直線コネクタ 238"/>
        <xdr:cNvCxnSpPr/>
      </xdr:nvCxnSpPr>
      <xdr:spPr>
        <a:xfrm flipV="1">
          <a:off x="3797300" y="15981327"/>
          <a:ext cx="8382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128527</xdr:rowOff>
    </xdr:from>
    <xdr:to>
      <xdr:col>19</xdr:col>
      <xdr:colOff>177800</xdr:colOff>
      <xdr:row>93</xdr:row>
      <xdr:rowOff>129308</xdr:rowOff>
    </xdr:to>
    <xdr:cxnSp macro="">
      <xdr:nvCxnSpPr>
        <xdr:cNvPr id="242" name="直線コネクタ 241"/>
        <xdr:cNvCxnSpPr/>
      </xdr:nvCxnSpPr>
      <xdr:spPr>
        <a:xfrm flipV="1">
          <a:off x="2908300" y="16073377"/>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129308</xdr:rowOff>
    </xdr:from>
    <xdr:to>
      <xdr:col>15</xdr:col>
      <xdr:colOff>50800</xdr:colOff>
      <xdr:row>93</xdr:row>
      <xdr:rowOff>151245</xdr:rowOff>
    </xdr:to>
    <xdr:cxnSp macro="">
      <xdr:nvCxnSpPr>
        <xdr:cNvPr id="245" name="直線コネクタ 244"/>
        <xdr:cNvCxnSpPr/>
      </xdr:nvCxnSpPr>
      <xdr:spPr>
        <a:xfrm flipV="1">
          <a:off x="2019300" y="16074158"/>
          <a:ext cx="889000" cy="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151245</xdr:rowOff>
    </xdr:from>
    <xdr:to>
      <xdr:col>10</xdr:col>
      <xdr:colOff>114300</xdr:colOff>
      <xdr:row>94</xdr:row>
      <xdr:rowOff>76797</xdr:rowOff>
    </xdr:to>
    <xdr:cxnSp macro="">
      <xdr:nvCxnSpPr>
        <xdr:cNvPr id="248" name="直線コネクタ 247"/>
        <xdr:cNvCxnSpPr/>
      </xdr:nvCxnSpPr>
      <xdr:spPr>
        <a:xfrm flipV="1">
          <a:off x="1130300" y="16096095"/>
          <a:ext cx="889000" cy="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157127</xdr:rowOff>
    </xdr:from>
    <xdr:to>
      <xdr:col>24</xdr:col>
      <xdr:colOff>114300</xdr:colOff>
      <xdr:row>93</xdr:row>
      <xdr:rowOff>87277</xdr:rowOff>
    </xdr:to>
    <xdr:sp macro="" textlink="">
      <xdr:nvSpPr>
        <xdr:cNvPr id="258" name="楕円 257"/>
        <xdr:cNvSpPr/>
      </xdr:nvSpPr>
      <xdr:spPr>
        <a:xfrm>
          <a:off x="4584700" y="1593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8554</xdr:rowOff>
    </xdr:from>
    <xdr:ext cx="599010" cy="259045"/>
    <xdr:sp macro="" textlink="">
      <xdr:nvSpPr>
        <xdr:cNvPr id="259" name="衛生費該当値テキスト"/>
        <xdr:cNvSpPr txBox="1"/>
      </xdr:nvSpPr>
      <xdr:spPr>
        <a:xfrm>
          <a:off x="4686300" y="1578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77727</xdr:rowOff>
    </xdr:from>
    <xdr:to>
      <xdr:col>20</xdr:col>
      <xdr:colOff>38100</xdr:colOff>
      <xdr:row>94</xdr:row>
      <xdr:rowOff>7877</xdr:rowOff>
    </xdr:to>
    <xdr:sp macro="" textlink="">
      <xdr:nvSpPr>
        <xdr:cNvPr id="260" name="楕円 259"/>
        <xdr:cNvSpPr/>
      </xdr:nvSpPr>
      <xdr:spPr>
        <a:xfrm>
          <a:off x="3746500" y="160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24404</xdr:rowOff>
    </xdr:from>
    <xdr:ext cx="599010" cy="259045"/>
    <xdr:sp macro="" textlink="">
      <xdr:nvSpPr>
        <xdr:cNvPr id="261" name="テキスト ボックス 260"/>
        <xdr:cNvSpPr txBox="1"/>
      </xdr:nvSpPr>
      <xdr:spPr>
        <a:xfrm>
          <a:off x="3497795" y="1579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78508</xdr:rowOff>
    </xdr:from>
    <xdr:to>
      <xdr:col>15</xdr:col>
      <xdr:colOff>101600</xdr:colOff>
      <xdr:row>94</xdr:row>
      <xdr:rowOff>8658</xdr:rowOff>
    </xdr:to>
    <xdr:sp macro="" textlink="">
      <xdr:nvSpPr>
        <xdr:cNvPr id="262" name="楕円 261"/>
        <xdr:cNvSpPr/>
      </xdr:nvSpPr>
      <xdr:spPr>
        <a:xfrm>
          <a:off x="2857500" y="1602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25185</xdr:rowOff>
    </xdr:from>
    <xdr:ext cx="599010" cy="259045"/>
    <xdr:sp macro="" textlink="">
      <xdr:nvSpPr>
        <xdr:cNvPr id="263" name="テキスト ボックス 262"/>
        <xdr:cNvSpPr txBox="1"/>
      </xdr:nvSpPr>
      <xdr:spPr>
        <a:xfrm>
          <a:off x="2608795" y="157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100445</xdr:rowOff>
    </xdr:from>
    <xdr:to>
      <xdr:col>10</xdr:col>
      <xdr:colOff>165100</xdr:colOff>
      <xdr:row>94</xdr:row>
      <xdr:rowOff>30595</xdr:rowOff>
    </xdr:to>
    <xdr:sp macro="" textlink="">
      <xdr:nvSpPr>
        <xdr:cNvPr id="264" name="楕円 263"/>
        <xdr:cNvSpPr/>
      </xdr:nvSpPr>
      <xdr:spPr>
        <a:xfrm>
          <a:off x="1968500" y="160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47122</xdr:rowOff>
    </xdr:from>
    <xdr:ext cx="599010" cy="259045"/>
    <xdr:sp macro="" textlink="">
      <xdr:nvSpPr>
        <xdr:cNvPr id="265" name="テキスト ボックス 264"/>
        <xdr:cNvSpPr txBox="1"/>
      </xdr:nvSpPr>
      <xdr:spPr>
        <a:xfrm>
          <a:off x="1719795" y="1582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25997</xdr:rowOff>
    </xdr:from>
    <xdr:to>
      <xdr:col>6</xdr:col>
      <xdr:colOff>38100</xdr:colOff>
      <xdr:row>94</xdr:row>
      <xdr:rowOff>127597</xdr:rowOff>
    </xdr:to>
    <xdr:sp macro="" textlink="">
      <xdr:nvSpPr>
        <xdr:cNvPr id="266" name="楕円 265"/>
        <xdr:cNvSpPr/>
      </xdr:nvSpPr>
      <xdr:spPr>
        <a:xfrm>
          <a:off x="1079500" y="161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144124</xdr:rowOff>
    </xdr:from>
    <xdr:ext cx="534377" cy="259045"/>
    <xdr:sp macro="" textlink="">
      <xdr:nvSpPr>
        <xdr:cNvPr id="267" name="テキスト ボックス 266"/>
        <xdr:cNvSpPr txBox="1"/>
      </xdr:nvSpPr>
      <xdr:spPr>
        <a:xfrm>
          <a:off x="863111" y="159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64262</xdr:rowOff>
    </xdr:from>
    <xdr:to>
      <xdr:col>55</xdr:col>
      <xdr:colOff>0</xdr:colOff>
      <xdr:row>36</xdr:row>
      <xdr:rowOff>106716</xdr:rowOff>
    </xdr:to>
    <xdr:cxnSp macro="">
      <xdr:nvCxnSpPr>
        <xdr:cNvPr id="298" name="直線コネクタ 297"/>
        <xdr:cNvCxnSpPr/>
      </xdr:nvCxnSpPr>
      <xdr:spPr>
        <a:xfrm>
          <a:off x="9639300" y="6065012"/>
          <a:ext cx="8382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64262</xdr:rowOff>
    </xdr:from>
    <xdr:to>
      <xdr:col>50</xdr:col>
      <xdr:colOff>114300</xdr:colOff>
      <xdr:row>35</xdr:row>
      <xdr:rowOff>67528</xdr:rowOff>
    </xdr:to>
    <xdr:cxnSp macro="">
      <xdr:nvCxnSpPr>
        <xdr:cNvPr id="301" name="直線コネクタ 300"/>
        <xdr:cNvCxnSpPr/>
      </xdr:nvCxnSpPr>
      <xdr:spPr>
        <a:xfrm flipV="1">
          <a:off x="8750300" y="606501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67528</xdr:rowOff>
    </xdr:from>
    <xdr:to>
      <xdr:col>45</xdr:col>
      <xdr:colOff>177800</xdr:colOff>
      <xdr:row>35</xdr:row>
      <xdr:rowOff>93000</xdr:rowOff>
    </xdr:to>
    <xdr:cxnSp macro="">
      <xdr:nvCxnSpPr>
        <xdr:cNvPr id="304" name="直線コネクタ 303"/>
        <xdr:cNvCxnSpPr/>
      </xdr:nvCxnSpPr>
      <xdr:spPr>
        <a:xfrm flipV="1">
          <a:off x="7861300" y="6068278"/>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93000</xdr:rowOff>
    </xdr:from>
    <xdr:to>
      <xdr:col>41</xdr:col>
      <xdr:colOff>50800</xdr:colOff>
      <xdr:row>35</xdr:row>
      <xdr:rowOff>112921</xdr:rowOff>
    </xdr:to>
    <xdr:cxnSp macro="">
      <xdr:nvCxnSpPr>
        <xdr:cNvPr id="307" name="直線コネクタ 306"/>
        <xdr:cNvCxnSpPr/>
      </xdr:nvCxnSpPr>
      <xdr:spPr>
        <a:xfrm flipV="1">
          <a:off x="6972300" y="6093750"/>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55916</xdr:rowOff>
    </xdr:from>
    <xdr:to>
      <xdr:col>55</xdr:col>
      <xdr:colOff>50800</xdr:colOff>
      <xdr:row>36</xdr:row>
      <xdr:rowOff>157516</xdr:rowOff>
    </xdr:to>
    <xdr:sp macro="" textlink="">
      <xdr:nvSpPr>
        <xdr:cNvPr id="317" name="楕円 316"/>
        <xdr:cNvSpPr/>
      </xdr:nvSpPr>
      <xdr:spPr>
        <a:xfrm>
          <a:off x="10426700" y="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78793</xdr:rowOff>
    </xdr:from>
    <xdr:ext cx="469744" cy="259045"/>
    <xdr:sp macro="" textlink="">
      <xdr:nvSpPr>
        <xdr:cNvPr id="318" name="労働費該当値テキスト"/>
        <xdr:cNvSpPr txBox="1"/>
      </xdr:nvSpPr>
      <xdr:spPr>
        <a:xfrm>
          <a:off x="10528300" y="60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13462</xdr:rowOff>
    </xdr:from>
    <xdr:to>
      <xdr:col>50</xdr:col>
      <xdr:colOff>165100</xdr:colOff>
      <xdr:row>35</xdr:row>
      <xdr:rowOff>115062</xdr:rowOff>
    </xdr:to>
    <xdr:sp macro="" textlink="">
      <xdr:nvSpPr>
        <xdr:cNvPr id="319" name="楕円 318"/>
        <xdr:cNvSpPr/>
      </xdr:nvSpPr>
      <xdr:spPr>
        <a:xfrm>
          <a:off x="958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131589</xdr:rowOff>
    </xdr:from>
    <xdr:ext cx="469744" cy="259045"/>
    <xdr:sp macro="" textlink="">
      <xdr:nvSpPr>
        <xdr:cNvPr id="320" name="テキスト ボックス 319"/>
        <xdr:cNvSpPr txBox="1"/>
      </xdr:nvSpPr>
      <xdr:spPr>
        <a:xfrm>
          <a:off x="9404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16728</xdr:rowOff>
    </xdr:from>
    <xdr:to>
      <xdr:col>46</xdr:col>
      <xdr:colOff>38100</xdr:colOff>
      <xdr:row>35</xdr:row>
      <xdr:rowOff>118328</xdr:rowOff>
    </xdr:to>
    <xdr:sp macro="" textlink="">
      <xdr:nvSpPr>
        <xdr:cNvPr id="321" name="楕円 320"/>
        <xdr:cNvSpPr/>
      </xdr:nvSpPr>
      <xdr:spPr>
        <a:xfrm>
          <a:off x="8699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134855</xdr:rowOff>
    </xdr:from>
    <xdr:ext cx="469744" cy="259045"/>
    <xdr:sp macro="" textlink="">
      <xdr:nvSpPr>
        <xdr:cNvPr id="322" name="テキスト ボックス 321"/>
        <xdr:cNvSpPr txBox="1"/>
      </xdr:nvSpPr>
      <xdr:spPr>
        <a:xfrm>
          <a:off x="851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42200</xdr:rowOff>
    </xdr:from>
    <xdr:to>
      <xdr:col>41</xdr:col>
      <xdr:colOff>101600</xdr:colOff>
      <xdr:row>35</xdr:row>
      <xdr:rowOff>143800</xdr:rowOff>
    </xdr:to>
    <xdr:sp macro="" textlink="">
      <xdr:nvSpPr>
        <xdr:cNvPr id="323" name="楕円 322"/>
        <xdr:cNvSpPr/>
      </xdr:nvSpPr>
      <xdr:spPr>
        <a:xfrm>
          <a:off x="7810500" y="60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160327</xdr:rowOff>
    </xdr:from>
    <xdr:ext cx="469744" cy="259045"/>
    <xdr:sp macro="" textlink="">
      <xdr:nvSpPr>
        <xdr:cNvPr id="324" name="テキスト ボックス 323"/>
        <xdr:cNvSpPr txBox="1"/>
      </xdr:nvSpPr>
      <xdr:spPr>
        <a:xfrm>
          <a:off x="7626428" y="58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62121</xdr:rowOff>
    </xdr:from>
    <xdr:to>
      <xdr:col>36</xdr:col>
      <xdr:colOff>165100</xdr:colOff>
      <xdr:row>35</xdr:row>
      <xdr:rowOff>163721</xdr:rowOff>
    </xdr:to>
    <xdr:sp macro="" textlink="">
      <xdr:nvSpPr>
        <xdr:cNvPr id="325" name="楕円 324"/>
        <xdr:cNvSpPr/>
      </xdr:nvSpPr>
      <xdr:spPr>
        <a:xfrm>
          <a:off x="6921500" y="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8798</xdr:rowOff>
    </xdr:from>
    <xdr:ext cx="469744" cy="259045"/>
    <xdr:sp macro="" textlink="">
      <xdr:nvSpPr>
        <xdr:cNvPr id="326" name="テキスト ボックス 325"/>
        <xdr:cNvSpPr txBox="1"/>
      </xdr:nvSpPr>
      <xdr:spPr>
        <a:xfrm>
          <a:off x="6737428" y="58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140474</xdr:rowOff>
    </xdr:from>
    <xdr:to>
      <xdr:col>55</xdr:col>
      <xdr:colOff>0</xdr:colOff>
      <xdr:row>56</xdr:row>
      <xdr:rowOff>88671</xdr:rowOff>
    </xdr:to>
    <xdr:cxnSp macro="">
      <xdr:nvCxnSpPr>
        <xdr:cNvPr id="355" name="直線コネクタ 354"/>
        <xdr:cNvCxnSpPr/>
      </xdr:nvCxnSpPr>
      <xdr:spPr>
        <a:xfrm flipV="1">
          <a:off x="9639300" y="8712974"/>
          <a:ext cx="838200" cy="97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78004</xdr:rowOff>
    </xdr:from>
    <xdr:to>
      <xdr:col>50</xdr:col>
      <xdr:colOff>114300</xdr:colOff>
      <xdr:row>56</xdr:row>
      <xdr:rowOff>88671</xdr:rowOff>
    </xdr:to>
    <xdr:cxnSp macro="">
      <xdr:nvCxnSpPr>
        <xdr:cNvPr id="358" name="直線コネクタ 357"/>
        <xdr:cNvCxnSpPr/>
      </xdr:nvCxnSpPr>
      <xdr:spPr>
        <a:xfrm>
          <a:off x="8750300" y="9679204"/>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8344</xdr:rowOff>
    </xdr:from>
    <xdr:to>
      <xdr:col>45</xdr:col>
      <xdr:colOff>177800</xdr:colOff>
      <xdr:row>56</xdr:row>
      <xdr:rowOff>78004</xdr:rowOff>
    </xdr:to>
    <xdr:cxnSp macro="">
      <xdr:nvCxnSpPr>
        <xdr:cNvPr id="361" name="直線コネクタ 360"/>
        <xdr:cNvCxnSpPr/>
      </xdr:nvCxnSpPr>
      <xdr:spPr>
        <a:xfrm>
          <a:off x="7861300" y="9609544"/>
          <a:ext cx="889000" cy="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8344</xdr:rowOff>
    </xdr:from>
    <xdr:to>
      <xdr:col>41</xdr:col>
      <xdr:colOff>50800</xdr:colOff>
      <xdr:row>57</xdr:row>
      <xdr:rowOff>16802</xdr:rowOff>
    </xdr:to>
    <xdr:cxnSp macro="">
      <xdr:nvCxnSpPr>
        <xdr:cNvPr id="364" name="直線コネクタ 363"/>
        <xdr:cNvCxnSpPr/>
      </xdr:nvCxnSpPr>
      <xdr:spPr>
        <a:xfrm flipV="1">
          <a:off x="6972300" y="9609544"/>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89674</xdr:rowOff>
    </xdr:from>
    <xdr:to>
      <xdr:col>55</xdr:col>
      <xdr:colOff>50800</xdr:colOff>
      <xdr:row>51</xdr:row>
      <xdr:rowOff>19824</xdr:rowOff>
    </xdr:to>
    <xdr:sp macro="" textlink="">
      <xdr:nvSpPr>
        <xdr:cNvPr id="374" name="楕円 373"/>
        <xdr:cNvSpPr/>
      </xdr:nvSpPr>
      <xdr:spPr>
        <a:xfrm>
          <a:off x="10426700" y="866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4601</xdr:rowOff>
    </xdr:from>
    <xdr:ext cx="599010" cy="259045"/>
    <xdr:sp macro="" textlink="">
      <xdr:nvSpPr>
        <xdr:cNvPr id="375" name="農林水産業費該当値テキスト"/>
        <xdr:cNvSpPr txBox="1"/>
      </xdr:nvSpPr>
      <xdr:spPr>
        <a:xfrm>
          <a:off x="10528300" y="857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37871</xdr:rowOff>
    </xdr:from>
    <xdr:to>
      <xdr:col>50</xdr:col>
      <xdr:colOff>165100</xdr:colOff>
      <xdr:row>56</xdr:row>
      <xdr:rowOff>139471</xdr:rowOff>
    </xdr:to>
    <xdr:sp macro="" textlink="">
      <xdr:nvSpPr>
        <xdr:cNvPr id="376" name="楕円 375"/>
        <xdr:cNvSpPr/>
      </xdr:nvSpPr>
      <xdr:spPr>
        <a:xfrm>
          <a:off x="9588500" y="96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155998</xdr:rowOff>
    </xdr:from>
    <xdr:ext cx="534377" cy="259045"/>
    <xdr:sp macro="" textlink="">
      <xdr:nvSpPr>
        <xdr:cNvPr id="377" name="テキスト ボックス 376"/>
        <xdr:cNvSpPr txBox="1"/>
      </xdr:nvSpPr>
      <xdr:spPr>
        <a:xfrm>
          <a:off x="9372111" y="94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27204</xdr:rowOff>
    </xdr:from>
    <xdr:to>
      <xdr:col>46</xdr:col>
      <xdr:colOff>38100</xdr:colOff>
      <xdr:row>56</xdr:row>
      <xdr:rowOff>128804</xdr:rowOff>
    </xdr:to>
    <xdr:sp macro="" textlink="">
      <xdr:nvSpPr>
        <xdr:cNvPr id="378" name="楕円 377"/>
        <xdr:cNvSpPr/>
      </xdr:nvSpPr>
      <xdr:spPr>
        <a:xfrm>
          <a:off x="8699500" y="96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145331</xdr:rowOff>
    </xdr:from>
    <xdr:ext cx="534377" cy="259045"/>
    <xdr:sp macro="" textlink="">
      <xdr:nvSpPr>
        <xdr:cNvPr id="379" name="テキスト ボックス 378"/>
        <xdr:cNvSpPr txBox="1"/>
      </xdr:nvSpPr>
      <xdr:spPr>
        <a:xfrm>
          <a:off x="8483111"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128994</xdr:rowOff>
    </xdr:from>
    <xdr:to>
      <xdr:col>41</xdr:col>
      <xdr:colOff>101600</xdr:colOff>
      <xdr:row>56</xdr:row>
      <xdr:rowOff>59144</xdr:rowOff>
    </xdr:to>
    <xdr:sp macro="" textlink="">
      <xdr:nvSpPr>
        <xdr:cNvPr id="380" name="楕円 379"/>
        <xdr:cNvSpPr/>
      </xdr:nvSpPr>
      <xdr:spPr>
        <a:xfrm>
          <a:off x="7810500" y="95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75671</xdr:rowOff>
    </xdr:from>
    <xdr:ext cx="534377" cy="259045"/>
    <xdr:sp macro="" textlink="">
      <xdr:nvSpPr>
        <xdr:cNvPr id="381" name="テキスト ボックス 380"/>
        <xdr:cNvSpPr txBox="1"/>
      </xdr:nvSpPr>
      <xdr:spPr>
        <a:xfrm>
          <a:off x="7594111" y="93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137452</xdr:rowOff>
    </xdr:from>
    <xdr:to>
      <xdr:col>36</xdr:col>
      <xdr:colOff>165100</xdr:colOff>
      <xdr:row>57</xdr:row>
      <xdr:rowOff>67602</xdr:rowOff>
    </xdr:to>
    <xdr:sp macro="" textlink="">
      <xdr:nvSpPr>
        <xdr:cNvPr id="382" name="楕円 381"/>
        <xdr:cNvSpPr/>
      </xdr:nvSpPr>
      <xdr:spPr>
        <a:xfrm>
          <a:off x="6921500" y="97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58729</xdr:rowOff>
    </xdr:from>
    <xdr:ext cx="534377" cy="259045"/>
    <xdr:sp macro="" textlink="">
      <xdr:nvSpPr>
        <xdr:cNvPr id="383" name="テキスト ボックス 382"/>
        <xdr:cNvSpPr txBox="1"/>
      </xdr:nvSpPr>
      <xdr:spPr>
        <a:xfrm>
          <a:off x="6705111" y="98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144089</xdr:rowOff>
    </xdr:from>
    <xdr:to>
      <xdr:col>55</xdr:col>
      <xdr:colOff>0</xdr:colOff>
      <xdr:row>78</xdr:row>
      <xdr:rowOff>155611</xdr:rowOff>
    </xdr:to>
    <xdr:cxnSp macro="">
      <xdr:nvCxnSpPr>
        <xdr:cNvPr id="412" name="直線コネクタ 411"/>
        <xdr:cNvCxnSpPr/>
      </xdr:nvCxnSpPr>
      <xdr:spPr>
        <a:xfrm flipV="1">
          <a:off x="9639300" y="13517189"/>
          <a:ext cx="8382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128591</xdr:rowOff>
    </xdr:from>
    <xdr:to>
      <xdr:col>50</xdr:col>
      <xdr:colOff>114300</xdr:colOff>
      <xdr:row>78</xdr:row>
      <xdr:rowOff>155611</xdr:rowOff>
    </xdr:to>
    <xdr:cxnSp macro="">
      <xdr:nvCxnSpPr>
        <xdr:cNvPr id="415" name="直線コネクタ 414"/>
        <xdr:cNvCxnSpPr/>
      </xdr:nvCxnSpPr>
      <xdr:spPr>
        <a:xfrm>
          <a:off x="8750300" y="13501691"/>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128591</xdr:rowOff>
    </xdr:from>
    <xdr:to>
      <xdr:col>45</xdr:col>
      <xdr:colOff>177800</xdr:colOff>
      <xdr:row>78</xdr:row>
      <xdr:rowOff>149758</xdr:rowOff>
    </xdr:to>
    <xdr:cxnSp macro="">
      <xdr:nvCxnSpPr>
        <xdr:cNvPr id="418" name="直線コネクタ 417"/>
        <xdr:cNvCxnSpPr/>
      </xdr:nvCxnSpPr>
      <xdr:spPr>
        <a:xfrm flipV="1">
          <a:off x="7861300" y="13501691"/>
          <a:ext cx="889000" cy="2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76614</xdr:rowOff>
    </xdr:from>
    <xdr:to>
      <xdr:col>41</xdr:col>
      <xdr:colOff>50800</xdr:colOff>
      <xdr:row>78</xdr:row>
      <xdr:rowOff>149758</xdr:rowOff>
    </xdr:to>
    <xdr:cxnSp macro="">
      <xdr:nvCxnSpPr>
        <xdr:cNvPr id="421" name="直線コネクタ 420"/>
        <xdr:cNvCxnSpPr/>
      </xdr:nvCxnSpPr>
      <xdr:spPr>
        <a:xfrm>
          <a:off x="6972300" y="13449714"/>
          <a:ext cx="889000" cy="7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93289</xdr:rowOff>
    </xdr:from>
    <xdr:to>
      <xdr:col>55</xdr:col>
      <xdr:colOff>50800</xdr:colOff>
      <xdr:row>79</xdr:row>
      <xdr:rowOff>23439</xdr:rowOff>
    </xdr:to>
    <xdr:sp macro="" textlink="">
      <xdr:nvSpPr>
        <xdr:cNvPr id="431" name="楕円 430"/>
        <xdr:cNvSpPr/>
      </xdr:nvSpPr>
      <xdr:spPr>
        <a:xfrm>
          <a:off x="10426700" y="134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8216</xdr:rowOff>
    </xdr:from>
    <xdr:ext cx="469744" cy="259045"/>
    <xdr:sp macro="" textlink="">
      <xdr:nvSpPr>
        <xdr:cNvPr id="432" name="商工費該当値テキスト"/>
        <xdr:cNvSpPr txBox="1"/>
      </xdr:nvSpPr>
      <xdr:spPr>
        <a:xfrm>
          <a:off x="10528300" y="1338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104811</xdr:rowOff>
    </xdr:from>
    <xdr:to>
      <xdr:col>50</xdr:col>
      <xdr:colOff>165100</xdr:colOff>
      <xdr:row>79</xdr:row>
      <xdr:rowOff>34961</xdr:rowOff>
    </xdr:to>
    <xdr:sp macro="" textlink="">
      <xdr:nvSpPr>
        <xdr:cNvPr id="433" name="楕円 432"/>
        <xdr:cNvSpPr/>
      </xdr:nvSpPr>
      <xdr:spPr>
        <a:xfrm>
          <a:off x="9588500" y="134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26088</xdr:rowOff>
    </xdr:from>
    <xdr:ext cx="469744" cy="259045"/>
    <xdr:sp macro="" textlink="">
      <xdr:nvSpPr>
        <xdr:cNvPr id="434" name="テキスト ボックス 433"/>
        <xdr:cNvSpPr txBox="1"/>
      </xdr:nvSpPr>
      <xdr:spPr>
        <a:xfrm>
          <a:off x="9404428" y="1357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77791</xdr:rowOff>
    </xdr:from>
    <xdr:to>
      <xdr:col>46</xdr:col>
      <xdr:colOff>38100</xdr:colOff>
      <xdr:row>79</xdr:row>
      <xdr:rowOff>7941</xdr:rowOff>
    </xdr:to>
    <xdr:sp macro="" textlink="">
      <xdr:nvSpPr>
        <xdr:cNvPr id="435" name="楕円 434"/>
        <xdr:cNvSpPr/>
      </xdr:nvSpPr>
      <xdr:spPr>
        <a:xfrm>
          <a:off x="8699500" y="134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170518</xdr:rowOff>
    </xdr:from>
    <xdr:ext cx="534377" cy="259045"/>
    <xdr:sp macro="" textlink="">
      <xdr:nvSpPr>
        <xdr:cNvPr id="436" name="テキスト ボックス 435"/>
        <xdr:cNvSpPr txBox="1"/>
      </xdr:nvSpPr>
      <xdr:spPr>
        <a:xfrm>
          <a:off x="8483111" y="135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98958</xdr:rowOff>
    </xdr:from>
    <xdr:to>
      <xdr:col>41</xdr:col>
      <xdr:colOff>101600</xdr:colOff>
      <xdr:row>79</xdr:row>
      <xdr:rowOff>29108</xdr:rowOff>
    </xdr:to>
    <xdr:sp macro="" textlink="">
      <xdr:nvSpPr>
        <xdr:cNvPr id="437" name="楕円 436"/>
        <xdr:cNvSpPr/>
      </xdr:nvSpPr>
      <xdr:spPr>
        <a:xfrm>
          <a:off x="7810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20235</xdr:rowOff>
    </xdr:from>
    <xdr:ext cx="469744" cy="259045"/>
    <xdr:sp macro="" textlink="">
      <xdr:nvSpPr>
        <xdr:cNvPr id="438" name="テキスト ボックス 437"/>
        <xdr:cNvSpPr txBox="1"/>
      </xdr:nvSpPr>
      <xdr:spPr>
        <a:xfrm>
          <a:off x="7626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25814</xdr:rowOff>
    </xdr:from>
    <xdr:to>
      <xdr:col>36</xdr:col>
      <xdr:colOff>165100</xdr:colOff>
      <xdr:row>78</xdr:row>
      <xdr:rowOff>127414</xdr:rowOff>
    </xdr:to>
    <xdr:sp macro="" textlink="">
      <xdr:nvSpPr>
        <xdr:cNvPr id="439" name="楕円 438"/>
        <xdr:cNvSpPr/>
      </xdr:nvSpPr>
      <xdr:spPr>
        <a:xfrm>
          <a:off x="6921500" y="133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118541</xdr:rowOff>
    </xdr:from>
    <xdr:ext cx="534377" cy="259045"/>
    <xdr:sp macro="" textlink="">
      <xdr:nvSpPr>
        <xdr:cNvPr id="440" name="テキスト ボックス 439"/>
        <xdr:cNvSpPr txBox="1"/>
      </xdr:nvSpPr>
      <xdr:spPr>
        <a:xfrm>
          <a:off x="6705111" y="134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125670</xdr:rowOff>
    </xdr:from>
    <xdr:to>
      <xdr:col>55</xdr:col>
      <xdr:colOff>0</xdr:colOff>
      <xdr:row>96</xdr:row>
      <xdr:rowOff>129775</xdr:rowOff>
    </xdr:to>
    <xdr:cxnSp macro="">
      <xdr:nvCxnSpPr>
        <xdr:cNvPr id="473" name="直線コネクタ 472"/>
        <xdr:cNvCxnSpPr/>
      </xdr:nvCxnSpPr>
      <xdr:spPr>
        <a:xfrm>
          <a:off x="9639300" y="16584870"/>
          <a:ext cx="8382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6989</xdr:rowOff>
    </xdr:from>
    <xdr:to>
      <xdr:col>50</xdr:col>
      <xdr:colOff>114300</xdr:colOff>
      <xdr:row>96</xdr:row>
      <xdr:rowOff>125670</xdr:rowOff>
    </xdr:to>
    <xdr:cxnSp macro="">
      <xdr:nvCxnSpPr>
        <xdr:cNvPr id="476" name="直線コネクタ 475"/>
        <xdr:cNvCxnSpPr/>
      </xdr:nvCxnSpPr>
      <xdr:spPr>
        <a:xfrm>
          <a:off x="8750300" y="16466189"/>
          <a:ext cx="889000" cy="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6989</xdr:rowOff>
    </xdr:from>
    <xdr:to>
      <xdr:col>45</xdr:col>
      <xdr:colOff>177800</xdr:colOff>
      <xdr:row>96</xdr:row>
      <xdr:rowOff>84437</xdr:rowOff>
    </xdr:to>
    <xdr:cxnSp macro="">
      <xdr:nvCxnSpPr>
        <xdr:cNvPr id="479" name="直線コネクタ 478"/>
        <xdr:cNvCxnSpPr/>
      </xdr:nvCxnSpPr>
      <xdr:spPr>
        <a:xfrm flipV="1">
          <a:off x="7861300" y="16466189"/>
          <a:ext cx="889000" cy="7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117754</xdr:rowOff>
    </xdr:from>
    <xdr:to>
      <xdr:col>41</xdr:col>
      <xdr:colOff>50800</xdr:colOff>
      <xdr:row>96</xdr:row>
      <xdr:rowOff>84437</xdr:rowOff>
    </xdr:to>
    <xdr:cxnSp macro="">
      <xdr:nvCxnSpPr>
        <xdr:cNvPr id="482" name="直線コネクタ 481"/>
        <xdr:cNvCxnSpPr/>
      </xdr:nvCxnSpPr>
      <xdr:spPr>
        <a:xfrm>
          <a:off x="6972300" y="16234054"/>
          <a:ext cx="889000" cy="30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78975</xdr:rowOff>
    </xdr:from>
    <xdr:to>
      <xdr:col>55</xdr:col>
      <xdr:colOff>50800</xdr:colOff>
      <xdr:row>97</xdr:row>
      <xdr:rowOff>9125</xdr:rowOff>
    </xdr:to>
    <xdr:sp macro="" textlink="">
      <xdr:nvSpPr>
        <xdr:cNvPr id="492" name="楕円 491"/>
        <xdr:cNvSpPr/>
      </xdr:nvSpPr>
      <xdr:spPr>
        <a:xfrm>
          <a:off x="10426700" y="16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101852</xdr:rowOff>
    </xdr:from>
    <xdr:ext cx="534377" cy="259045"/>
    <xdr:sp macro="" textlink="">
      <xdr:nvSpPr>
        <xdr:cNvPr id="493" name="土木費該当値テキスト"/>
        <xdr:cNvSpPr txBox="1"/>
      </xdr:nvSpPr>
      <xdr:spPr>
        <a:xfrm>
          <a:off x="10528300" y="16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74870</xdr:rowOff>
    </xdr:from>
    <xdr:to>
      <xdr:col>50</xdr:col>
      <xdr:colOff>165100</xdr:colOff>
      <xdr:row>97</xdr:row>
      <xdr:rowOff>5020</xdr:rowOff>
    </xdr:to>
    <xdr:sp macro="" textlink="">
      <xdr:nvSpPr>
        <xdr:cNvPr id="494" name="楕円 493"/>
        <xdr:cNvSpPr/>
      </xdr:nvSpPr>
      <xdr:spPr>
        <a:xfrm>
          <a:off x="9588500" y="1653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21547</xdr:rowOff>
    </xdr:from>
    <xdr:ext cx="534377" cy="259045"/>
    <xdr:sp macro="" textlink="">
      <xdr:nvSpPr>
        <xdr:cNvPr id="495" name="テキスト ボックス 494"/>
        <xdr:cNvSpPr txBox="1"/>
      </xdr:nvSpPr>
      <xdr:spPr>
        <a:xfrm>
          <a:off x="9372111" y="1630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127639</xdr:rowOff>
    </xdr:from>
    <xdr:to>
      <xdr:col>46</xdr:col>
      <xdr:colOff>38100</xdr:colOff>
      <xdr:row>96</xdr:row>
      <xdr:rowOff>57789</xdr:rowOff>
    </xdr:to>
    <xdr:sp macro="" textlink="">
      <xdr:nvSpPr>
        <xdr:cNvPr id="496" name="楕円 495"/>
        <xdr:cNvSpPr/>
      </xdr:nvSpPr>
      <xdr:spPr>
        <a:xfrm>
          <a:off x="8699500" y="164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74316</xdr:rowOff>
    </xdr:from>
    <xdr:ext cx="534377" cy="259045"/>
    <xdr:sp macro="" textlink="">
      <xdr:nvSpPr>
        <xdr:cNvPr id="497" name="テキスト ボックス 496"/>
        <xdr:cNvSpPr txBox="1"/>
      </xdr:nvSpPr>
      <xdr:spPr>
        <a:xfrm>
          <a:off x="8483111" y="1619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33637</xdr:rowOff>
    </xdr:from>
    <xdr:to>
      <xdr:col>41</xdr:col>
      <xdr:colOff>101600</xdr:colOff>
      <xdr:row>96</xdr:row>
      <xdr:rowOff>135237</xdr:rowOff>
    </xdr:to>
    <xdr:sp macro="" textlink="">
      <xdr:nvSpPr>
        <xdr:cNvPr id="498" name="楕円 497"/>
        <xdr:cNvSpPr/>
      </xdr:nvSpPr>
      <xdr:spPr>
        <a:xfrm>
          <a:off x="7810500" y="164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151764</xdr:rowOff>
    </xdr:from>
    <xdr:ext cx="534377" cy="259045"/>
    <xdr:sp macro="" textlink="">
      <xdr:nvSpPr>
        <xdr:cNvPr id="499" name="テキスト ボックス 498"/>
        <xdr:cNvSpPr txBox="1"/>
      </xdr:nvSpPr>
      <xdr:spPr>
        <a:xfrm>
          <a:off x="7594111" y="1626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66954</xdr:rowOff>
    </xdr:from>
    <xdr:to>
      <xdr:col>36</xdr:col>
      <xdr:colOff>165100</xdr:colOff>
      <xdr:row>94</xdr:row>
      <xdr:rowOff>168554</xdr:rowOff>
    </xdr:to>
    <xdr:sp macro="" textlink="">
      <xdr:nvSpPr>
        <xdr:cNvPr id="500" name="楕円 499"/>
        <xdr:cNvSpPr/>
      </xdr:nvSpPr>
      <xdr:spPr>
        <a:xfrm>
          <a:off x="6921500" y="161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13631</xdr:rowOff>
    </xdr:from>
    <xdr:ext cx="534377" cy="259045"/>
    <xdr:sp macro="" textlink="">
      <xdr:nvSpPr>
        <xdr:cNvPr id="501" name="テキスト ボックス 500"/>
        <xdr:cNvSpPr txBox="1"/>
      </xdr:nvSpPr>
      <xdr:spPr>
        <a:xfrm>
          <a:off x="6705111" y="159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123336</xdr:rowOff>
    </xdr:from>
    <xdr:to>
      <xdr:col>85</xdr:col>
      <xdr:colOff>127000</xdr:colOff>
      <xdr:row>35</xdr:row>
      <xdr:rowOff>166922</xdr:rowOff>
    </xdr:to>
    <xdr:cxnSp macro="">
      <xdr:nvCxnSpPr>
        <xdr:cNvPr id="530" name="直線コネクタ 529"/>
        <xdr:cNvCxnSpPr/>
      </xdr:nvCxnSpPr>
      <xdr:spPr>
        <a:xfrm>
          <a:off x="15481300" y="6124086"/>
          <a:ext cx="8382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123336</xdr:rowOff>
    </xdr:from>
    <xdr:to>
      <xdr:col>81</xdr:col>
      <xdr:colOff>50800</xdr:colOff>
      <xdr:row>36</xdr:row>
      <xdr:rowOff>97275</xdr:rowOff>
    </xdr:to>
    <xdr:cxnSp macro="">
      <xdr:nvCxnSpPr>
        <xdr:cNvPr id="533" name="直線コネクタ 532"/>
        <xdr:cNvCxnSpPr/>
      </xdr:nvCxnSpPr>
      <xdr:spPr>
        <a:xfrm flipV="1">
          <a:off x="14592300" y="6124086"/>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45079</xdr:rowOff>
    </xdr:from>
    <xdr:to>
      <xdr:col>76</xdr:col>
      <xdr:colOff>114300</xdr:colOff>
      <xdr:row>36</xdr:row>
      <xdr:rowOff>97275</xdr:rowOff>
    </xdr:to>
    <xdr:cxnSp macro="">
      <xdr:nvCxnSpPr>
        <xdr:cNvPr id="536" name="直線コネクタ 535"/>
        <xdr:cNvCxnSpPr/>
      </xdr:nvCxnSpPr>
      <xdr:spPr>
        <a:xfrm>
          <a:off x="13703300" y="6217279"/>
          <a:ext cx="889000" cy="5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45079</xdr:rowOff>
    </xdr:from>
    <xdr:to>
      <xdr:col>71</xdr:col>
      <xdr:colOff>177800</xdr:colOff>
      <xdr:row>36</xdr:row>
      <xdr:rowOff>75997</xdr:rowOff>
    </xdr:to>
    <xdr:cxnSp macro="">
      <xdr:nvCxnSpPr>
        <xdr:cNvPr id="539" name="直線コネクタ 538"/>
        <xdr:cNvCxnSpPr/>
      </xdr:nvCxnSpPr>
      <xdr:spPr>
        <a:xfrm flipV="1">
          <a:off x="12814300" y="6217279"/>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116122</xdr:rowOff>
    </xdr:from>
    <xdr:to>
      <xdr:col>85</xdr:col>
      <xdr:colOff>177800</xdr:colOff>
      <xdr:row>36</xdr:row>
      <xdr:rowOff>46272</xdr:rowOff>
    </xdr:to>
    <xdr:sp macro="" textlink="">
      <xdr:nvSpPr>
        <xdr:cNvPr id="549" name="楕円 548"/>
        <xdr:cNvSpPr/>
      </xdr:nvSpPr>
      <xdr:spPr>
        <a:xfrm>
          <a:off x="16268700" y="61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138999</xdr:rowOff>
    </xdr:from>
    <xdr:ext cx="534377" cy="259045"/>
    <xdr:sp macro="" textlink="">
      <xdr:nvSpPr>
        <xdr:cNvPr id="550" name="消防費該当値テキスト"/>
        <xdr:cNvSpPr txBox="1"/>
      </xdr:nvSpPr>
      <xdr:spPr>
        <a:xfrm>
          <a:off x="16370300" y="59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72536</xdr:rowOff>
    </xdr:from>
    <xdr:to>
      <xdr:col>81</xdr:col>
      <xdr:colOff>101600</xdr:colOff>
      <xdr:row>36</xdr:row>
      <xdr:rowOff>2686</xdr:rowOff>
    </xdr:to>
    <xdr:sp macro="" textlink="">
      <xdr:nvSpPr>
        <xdr:cNvPr id="551" name="楕円 550"/>
        <xdr:cNvSpPr/>
      </xdr:nvSpPr>
      <xdr:spPr>
        <a:xfrm>
          <a:off x="15430500" y="6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19213</xdr:rowOff>
    </xdr:from>
    <xdr:ext cx="534377" cy="259045"/>
    <xdr:sp macro="" textlink="">
      <xdr:nvSpPr>
        <xdr:cNvPr id="552" name="テキスト ボックス 551"/>
        <xdr:cNvSpPr txBox="1"/>
      </xdr:nvSpPr>
      <xdr:spPr>
        <a:xfrm>
          <a:off x="15214111" y="58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46475</xdr:rowOff>
    </xdr:from>
    <xdr:to>
      <xdr:col>76</xdr:col>
      <xdr:colOff>165100</xdr:colOff>
      <xdr:row>36</xdr:row>
      <xdr:rowOff>148075</xdr:rowOff>
    </xdr:to>
    <xdr:sp macro="" textlink="">
      <xdr:nvSpPr>
        <xdr:cNvPr id="553" name="楕円 552"/>
        <xdr:cNvSpPr/>
      </xdr:nvSpPr>
      <xdr:spPr>
        <a:xfrm>
          <a:off x="14541500" y="62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164602</xdr:rowOff>
    </xdr:from>
    <xdr:ext cx="534377" cy="259045"/>
    <xdr:sp macro="" textlink="">
      <xdr:nvSpPr>
        <xdr:cNvPr id="554" name="テキスト ボックス 553"/>
        <xdr:cNvSpPr txBox="1"/>
      </xdr:nvSpPr>
      <xdr:spPr>
        <a:xfrm>
          <a:off x="14325111" y="59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165729</xdr:rowOff>
    </xdr:from>
    <xdr:to>
      <xdr:col>72</xdr:col>
      <xdr:colOff>38100</xdr:colOff>
      <xdr:row>36</xdr:row>
      <xdr:rowOff>95879</xdr:rowOff>
    </xdr:to>
    <xdr:sp macro="" textlink="">
      <xdr:nvSpPr>
        <xdr:cNvPr id="555" name="楕円 554"/>
        <xdr:cNvSpPr/>
      </xdr:nvSpPr>
      <xdr:spPr>
        <a:xfrm>
          <a:off x="13652500" y="61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112406</xdr:rowOff>
    </xdr:from>
    <xdr:ext cx="534377" cy="259045"/>
    <xdr:sp macro="" textlink="">
      <xdr:nvSpPr>
        <xdr:cNvPr id="556" name="テキスト ボックス 555"/>
        <xdr:cNvSpPr txBox="1"/>
      </xdr:nvSpPr>
      <xdr:spPr>
        <a:xfrm>
          <a:off x="13436111" y="59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25197</xdr:rowOff>
    </xdr:from>
    <xdr:to>
      <xdr:col>67</xdr:col>
      <xdr:colOff>101600</xdr:colOff>
      <xdr:row>36</xdr:row>
      <xdr:rowOff>126797</xdr:rowOff>
    </xdr:to>
    <xdr:sp macro="" textlink="">
      <xdr:nvSpPr>
        <xdr:cNvPr id="557" name="楕円 556"/>
        <xdr:cNvSpPr/>
      </xdr:nvSpPr>
      <xdr:spPr>
        <a:xfrm>
          <a:off x="12763500" y="61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143324</xdr:rowOff>
    </xdr:from>
    <xdr:ext cx="534377" cy="259045"/>
    <xdr:sp macro="" textlink="">
      <xdr:nvSpPr>
        <xdr:cNvPr id="558" name="テキスト ボックス 557"/>
        <xdr:cNvSpPr txBox="1"/>
      </xdr:nvSpPr>
      <xdr:spPr>
        <a:xfrm>
          <a:off x="12547111" y="59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117976</xdr:rowOff>
    </xdr:from>
    <xdr:to>
      <xdr:col>85</xdr:col>
      <xdr:colOff>127000</xdr:colOff>
      <xdr:row>56</xdr:row>
      <xdr:rowOff>165776</xdr:rowOff>
    </xdr:to>
    <xdr:cxnSp macro="">
      <xdr:nvCxnSpPr>
        <xdr:cNvPr id="587" name="直線コネクタ 586"/>
        <xdr:cNvCxnSpPr/>
      </xdr:nvCxnSpPr>
      <xdr:spPr>
        <a:xfrm flipV="1">
          <a:off x="15481300" y="9719176"/>
          <a:ext cx="8382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152662</xdr:rowOff>
    </xdr:from>
    <xdr:to>
      <xdr:col>81</xdr:col>
      <xdr:colOff>50800</xdr:colOff>
      <xdr:row>56</xdr:row>
      <xdr:rowOff>165776</xdr:rowOff>
    </xdr:to>
    <xdr:cxnSp macro="">
      <xdr:nvCxnSpPr>
        <xdr:cNvPr id="590" name="直線コネクタ 589"/>
        <xdr:cNvCxnSpPr/>
      </xdr:nvCxnSpPr>
      <xdr:spPr>
        <a:xfrm>
          <a:off x="14592300" y="9753862"/>
          <a:ext cx="8890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110134</xdr:rowOff>
    </xdr:from>
    <xdr:to>
      <xdr:col>76</xdr:col>
      <xdr:colOff>114300</xdr:colOff>
      <xdr:row>56</xdr:row>
      <xdr:rowOff>152662</xdr:rowOff>
    </xdr:to>
    <xdr:cxnSp macro="">
      <xdr:nvCxnSpPr>
        <xdr:cNvPr id="593" name="直線コネクタ 592"/>
        <xdr:cNvCxnSpPr/>
      </xdr:nvCxnSpPr>
      <xdr:spPr>
        <a:xfrm>
          <a:off x="13703300" y="9711334"/>
          <a:ext cx="889000" cy="4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55202</xdr:rowOff>
    </xdr:from>
    <xdr:to>
      <xdr:col>71</xdr:col>
      <xdr:colOff>177800</xdr:colOff>
      <xdr:row>56</xdr:row>
      <xdr:rowOff>110134</xdr:rowOff>
    </xdr:to>
    <xdr:cxnSp macro="">
      <xdr:nvCxnSpPr>
        <xdr:cNvPr id="596" name="直線コネクタ 595"/>
        <xdr:cNvCxnSpPr/>
      </xdr:nvCxnSpPr>
      <xdr:spPr>
        <a:xfrm>
          <a:off x="12814300" y="9656402"/>
          <a:ext cx="889000" cy="5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67176</xdr:rowOff>
    </xdr:from>
    <xdr:to>
      <xdr:col>85</xdr:col>
      <xdr:colOff>177800</xdr:colOff>
      <xdr:row>56</xdr:row>
      <xdr:rowOff>168776</xdr:rowOff>
    </xdr:to>
    <xdr:sp macro="" textlink="">
      <xdr:nvSpPr>
        <xdr:cNvPr id="606" name="楕円 605"/>
        <xdr:cNvSpPr/>
      </xdr:nvSpPr>
      <xdr:spPr>
        <a:xfrm>
          <a:off x="16268700" y="96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45603</xdr:rowOff>
    </xdr:from>
    <xdr:ext cx="534377" cy="259045"/>
    <xdr:sp macro="" textlink="">
      <xdr:nvSpPr>
        <xdr:cNvPr id="607" name="教育費該当値テキスト"/>
        <xdr:cNvSpPr txBox="1"/>
      </xdr:nvSpPr>
      <xdr:spPr>
        <a:xfrm>
          <a:off x="16370300" y="96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114976</xdr:rowOff>
    </xdr:from>
    <xdr:to>
      <xdr:col>81</xdr:col>
      <xdr:colOff>101600</xdr:colOff>
      <xdr:row>57</xdr:row>
      <xdr:rowOff>45126</xdr:rowOff>
    </xdr:to>
    <xdr:sp macro="" textlink="">
      <xdr:nvSpPr>
        <xdr:cNvPr id="608" name="楕円 607"/>
        <xdr:cNvSpPr/>
      </xdr:nvSpPr>
      <xdr:spPr>
        <a:xfrm>
          <a:off x="15430500" y="97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36253</xdr:rowOff>
    </xdr:from>
    <xdr:ext cx="534377" cy="259045"/>
    <xdr:sp macro="" textlink="">
      <xdr:nvSpPr>
        <xdr:cNvPr id="609" name="テキスト ボックス 608"/>
        <xdr:cNvSpPr txBox="1"/>
      </xdr:nvSpPr>
      <xdr:spPr>
        <a:xfrm>
          <a:off x="15214111" y="98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101862</xdr:rowOff>
    </xdr:from>
    <xdr:to>
      <xdr:col>76</xdr:col>
      <xdr:colOff>165100</xdr:colOff>
      <xdr:row>57</xdr:row>
      <xdr:rowOff>32012</xdr:rowOff>
    </xdr:to>
    <xdr:sp macro="" textlink="">
      <xdr:nvSpPr>
        <xdr:cNvPr id="610" name="楕円 609"/>
        <xdr:cNvSpPr/>
      </xdr:nvSpPr>
      <xdr:spPr>
        <a:xfrm>
          <a:off x="14541500" y="970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23139</xdr:rowOff>
    </xdr:from>
    <xdr:ext cx="534377" cy="259045"/>
    <xdr:sp macro="" textlink="">
      <xdr:nvSpPr>
        <xdr:cNvPr id="611" name="テキスト ボックス 610"/>
        <xdr:cNvSpPr txBox="1"/>
      </xdr:nvSpPr>
      <xdr:spPr>
        <a:xfrm>
          <a:off x="14325111" y="97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59334</xdr:rowOff>
    </xdr:from>
    <xdr:to>
      <xdr:col>72</xdr:col>
      <xdr:colOff>38100</xdr:colOff>
      <xdr:row>56</xdr:row>
      <xdr:rowOff>160934</xdr:rowOff>
    </xdr:to>
    <xdr:sp macro="" textlink="">
      <xdr:nvSpPr>
        <xdr:cNvPr id="612" name="楕円 611"/>
        <xdr:cNvSpPr/>
      </xdr:nvSpPr>
      <xdr:spPr>
        <a:xfrm>
          <a:off x="13652500" y="96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152061</xdr:rowOff>
    </xdr:from>
    <xdr:ext cx="534377" cy="259045"/>
    <xdr:sp macro="" textlink="">
      <xdr:nvSpPr>
        <xdr:cNvPr id="613" name="テキスト ボックス 612"/>
        <xdr:cNvSpPr txBox="1"/>
      </xdr:nvSpPr>
      <xdr:spPr>
        <a:xfrm>
          <a:off x="13436111" y="975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4402</xdr:rowOff>
    </xdr:from>
    <xdr:to>
      <xdr:col>67</xdr:col>
      <xdr:colOff>101600</xdr:colOff>
      <xdr:row>56</xdr:row>
      <xdr:rowOff>106002</xdr:rowOff>
    </xdr:to>
    <xdr:sp macro="" textlink="">
      <xdr:nvSpPr>
        <xdr:cNvPr id="614" name="楕円 613"/>
        <xdr:cNvSpPr/>
      </xdr:nvSpPr>
      <xdr:spPr>
        <a:xfrm>
          <a:off x="12763500" y="96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122529</xdr:rowOff>
    </xdr:from>
    <xdr:ext cx="534377" cy="259045"/>
    <xdr:sp macro="" textlink="">
      <xdr:nvSpPr>
        <xdr:cNvPr id="615" name="テキスト ボックス 614"/>
        <xdr:cNvSpPr txBox="1"/>
      </xdr:nvSpPr>
      <xdr:spPr>
        <a:xfrm>
          <a:off x="12547111" y="93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6" name="直線コネクタ 64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76313</xdr:rowOff>
    </xdr:from>
    <xdr:to>
      <xdr:col>81</xdr:col>
      <xdr:colOff>50800</xdr:colOff>
      <xdr:row>79</xdr:row>
      <xdr:rowOff>98879</xdr:rowOff>
    </xdr:to>
    <xdr:cxnSp macro="">
      <xdr:nvCxnSpPr>
        <xdr:cNvPr id="649" name="直線コネクタ 648"/>
        <xdr:cNvCxnSpPr/>
      </xdr:nvCxnSpPr>
      <xdr:spPr>
        <a:xfrm>
          <a:off x="14592300" y="13620863"/>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76313</xdr:rowOff>
    </xdr:from>
    <xdr:to>
      <xdr:col>76</xdr:col>
      <xdr:colOff>114300</xdr:colOff>
      <xdr:row>79</xdr:row>
      <xdr:rowOff>88754</xdr:rowOff>
    </xdr:to>
    <xdr:cxnSp macro="">
      <xdr:nvCxnSpPr>
        <xdr:cNvPr id="652" name="直線コネクタ 651"/>
        <xdr:cNvCxnSpPr/>
      </xdr:nvCxnSpPr>
      <xdr:spPr>
        <a:xfrm flipV="1">
          <a:off x="13703300" y="13620863"/>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78076</xdr:rowOff>
    </xdr:from>
    <xdr:to>
      <xdr:col>71</xdr:col>
      <xdr:colOff>177800</xdr:colOff>
      <xdr:row>79</xdr:row>
      <xdr:rowOff>88754</xdr:rowOff>
    </xdr:to>
    <xdr:cxnSp macro="">
      <xdr:nvCxnSpPr>
        <xdr:cNvPr id="655" name="直線コネクタ 654"/>
        <xdr:cNvCxnSpPr/>
      </xdr:nvCxnSpPr>
      <xdr:spPr>
        <a:xfrm>
          <a:off x="12814300" y="13622626"/>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5" name="楕円 66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7" name="楕円 66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8" name="テキスト ボックス 66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25513</xdr:rowOff>
    </xdr:from>
    <xdr:to>
      <xdr:col>76</xdr:col>
      <xdr:colOff>165100</xdr:colOff>
      <xdr:row>79</xdr:row>
      <xdr:rowOff>127113</xdr:rowOff>
    </xdr:to>
    <xdr:sp macro="" textlink="">
      <xdr:nvSpPr>
        <xdr:cNvPr id="669" name="楕円 668"/>
        <xdr:cNvSpPr/>
      </xdr:nvSpPr>
      <xdr:spPr>
        <a:xfrm>
          <a:off x="14541500" y="135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118240</xdr:rowOff>
    </xdr:from>
    <xdr:ext cx="469744" cy="259045"/>
    <xdr:sp macro="" textlink="">
      <xdr:nvSpPr>
        <xdr:cNvPr id="670" name="テキスト ボックス 669"/>
        <xdr:cNvSpPr txBox="1"/>
      </xdr:nvSpPr>
      <xdr:spPr>
        <a:xfrm>
          <a:off x="14357428" y="1366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37954</xdr:rowOff>
    </xdr:from>
    <xdr:to>
      <xdr:col>72</xdr:col>
      <xdr:colOff>38100</xdr:colOff>
      <xdr:row>79</xdr:row>
      <xdr:rowOff>139554</xdr:rowOff>
    </xdr:to>
    <xdr:sp macro="" textlink="">
      <xdr:nvSpPr>
        <xdr:cNvPr id="671" name="楕円 670"/>
        <xdr:cNvSpPr/>
      </xdr:nvSpPr>
      <xdr:spPr>
        <a:xfrm>
          <a:off x="13652500" y="135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130681</xdr:rowOff>
    </xdr:from>
    <xdr:ext cx="378565" cy="259045"/>
    <xdr:sp macro="" textlink="">
      <xdr:nvSpPr>
        <xdr:cNvPr id="672" name="テキスト ボックス 671"/>
        <xdr:cNvSpPr txBox="1"/>
      </xdr:nvSpPr>
      <xdr:spPr>
        <a:xfrm>
          <a:off x="13514017" y="1367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27276</xdr:rowOff>
    </xdr:from>
    <xdr:to>
      <xdr:col>67</xdr:col>
      <xdr:colOff>101600</xdr:colOff>
      <xdr:row>79</xdr:row>
      <xdr:rowOff>128876</xdr:rowOff>
    </xdr:to>
    <xdr:sp macro="" textlink="">
      <xdr:nvSpPr>
        <xdr:cNvPr id="673" name="楕円 672"/>
        <xdr:cNvSpPr/>
      </xdr:nvSpPr>
      <xdr:spPr>
        <a:xfrm>
          <a:off x="12763500" y="135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120003</xdr:rowOff>
    </xdr:from>
    <xdr:ext cx="469744" cy="259045"/>
    <xdr:sp macro="" textlink="">
      <xdr:nvSpPr>
        <xdr:cNvPr id="674" name="テキスト ボックス 673"/>
        <xdr:cNvSpPr txBox="1"/>
      </xdr:nvSpPr>
      <xdr:spPr>
        <a:xfrm>
          <a:off x="12579428" y="1366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1775</xdr:rowOff>
    </xdr:from>
    <xdr:to>
      <xdr:col>85</xdr:col>
      <xdr:colOff>127000</xdr:colOff>
      <xdr:row>98</xdr:row>
      <xdr:rowOff>4460</xdr:rowOff>
    </xdr:to>
    <xdr:cxnSp macro="">
      <xdr:nvCxnSpPr>
        <xdr:cNvPr id="705" name="直線コネクタ 704"/>
        <xdr:cNvCxnSpPr/>
      </xdr:nvCxnSpPr>
      <xdr:spPr>
        <a:xfrm>
          <a:off x="15481300" y="16803875"/>
          <a:ext cx="8382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1775</xdr:rowOff>
    </xdr:from>
    <xdr:to>
      <xdr:col>81</xdr:col>
      <xdr:colOff>50800</xdr:colOff>
      <xdr:row>98</xdr:row>
      <xdr:rowOff>10038</xdr:rowOff>
    </xdr:to>
    <xdr:cxnSp macro="">
      <xdr:nvCxnSpPr>
        <xdr:cNvPr id="708" name="直線コネクタ 707"/>
        <xdr:cNvCxnSpPr/>
      </xdr:nvCxnSpPr>
      <xdr:spPr>
        <a:xfrm flipV="1">
          <a:off x="14592300" y="16803875"/>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163353</xdr:rowOff>
    </xdr:from>
    <xdr:to>
      <xdr:col>76</xdr:col>
      <xdr:colOff>114300</xdr:colOff>
      <xdr:row>98</xdr:row>
      <xdr:rowOff>10038</xdr:rowOff>
    </xdr:to>
    <xdr:cxnSp macro="">
      <xdr:nvCxnSpPr>
        <xdr:cNvPr id="711" name="直線コネクタ 710"/>
        <xdr:cNvCxnSpPr/>
      </xdr:nvCxnSpPr>
      <xdr:spPr>
        <a:xfrm>
          <a:off x="13703300" y="16794003"/>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163353</xdr:rowOff>
    </xdr:from>
    <xdr:to>
      <xdr:col>71</xdr:col>
      <xdr:colOff>177800</xdr:colOff>
      <xdr:row>98</xdr:row>
      <xdr:rowOff>9097</xdr:rowOff>
    </xdr:to>
    <xdr:cxnSp macro="">
      <xdr:nvCxnSpPr>
        <xdr:cNvPr id="714" name="直線コネクタ 713"/>
        <xdr:cNvCxnSpPr/>
      </xdr:nvCxnSpPr>
      <xdr:spPr>
        <a:xfrm flipV="1">
          <a:off x="12814300" y="16794003"/>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125110</xdr:rowOff>
    </xdr:from>
    <xdr:to>
      <xdr:col>85</xdr:col>
      <xdr:colOff>177800</xdr:colOff>
      <xdr:row>98</xdr:row>
      <xdr:rowOff>55260</xdr:rowOff>
    </xdr:to>
    <xdr:sp macro="" textlink="">
      <xdr:nvSpPr>
        <xdr:cNvPr id="724" name="楕円 723"/>
        <xdr:cNvSpPr/>
      </xdr:nvSpPr>
      <xdr:spPr>
        <a:xfrm>
          <a:off x="16268700" y="167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147987</xdr:rowOff>
    </xdr:from>
    <xdr:ext cx="534377" cy="259045"/>
    <xdr:sp macro="" textlink="">
      <xdr:nvSpPr>
        <xdr:cNvPr id="725" name="公債費該当値テキスト"/>
        <xdr:cNvSpPr txBox="1"/>
      </xdr:nvSpPr>
      <xdr:spPr>
        <a:xfrm>
          <a:off x="16370300" y="166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122425</xdr:rowOff>
    </xdr:from>
    <xdr:to>
      <xdr:col>81</xdr:col>
      <xdr:colOff>101600</xdr:colOff>
      <xdr:row>98</xdr:row>
      <xdr:rowOff>52575</xdr:rowOff>
    </xdr:to>
    <xdr:sp macro="" textlink="">
      <xdr:nvSpPr>
        <xdr:cNvPr id="726" name="楕円 725"/>
        <xdr:cNvSpPr/>
      </xdr:nvSpPr>
      <xdr:spPr>
        <a:xfrm>
          <a:off x="15430500" y="167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69102</xdr:rowOff>
    </xdr:from>
    <xdr:ext cx="534377" cy="259045"/>
    <xdr:sp macro="" textlink="">
      <xdr:nvSpPr>
        <xdr:cNvPr id="727" name="テキスト ボックス 726"/>
        <xdr:cNvSpPr txBox="1"/>
      </xdr:nvSpPr>
      <xdr:spPr>
        <a:xfrm>
          <a:off x="15214111" y="165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130688</xdr:rowOff>
    </xdr:from>
    <xdr:to>
      <xdr:col>76</xdr:col>
      <xdr:colOff>165100</xdr:colOff>
      <xdr:row>98</xdr:row>
      <xdr:rowOff>60838</xdr:rowOff>
    </xdr:to>
    <xdr:sp macro="" textlink="">
      <xdr:nvSpPr>
        <xdr:cNvPr id="728" name="楕円 727"/>
        <xdr:cNvSpPr/>
      </xdr:nvSpPr>
      <xdr:spPr>
        <a:xfrm>
          <a:off x="14541500" y="167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77365</xdr:rowOff>
    </xdr:from>
    <xdr:ext cx="534377" cy="259045"/>
    <xdr:sp macro="" textlink="">
      <xdr:nvSpPr>
        <xdr:cNvPr id="729" name="テキスト ボックス 728"/>
        <xdr:cNvSpPr txBox="1"/>
      </xdr:nvSpPr>
      <xdr:spPr>
        <a:xfrm>
          <a:off x="14325111" y="165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112553</xdr:rowOff>
    </xdr:from>
    <xdr:to>
      <xdr:col>72</xdr:col>
      <xdr:colOff>38100</xdr:colOff>
      <xdr:row>98</xdr:row>
      <xdr:rowOff>42703</xdr:rowOff>
    </xdr:to>
    <xdr:sp macro="" textlink="">
      <xdr:nvSpPr>
        <xdr:cNvPr id="730" name="楕円 729"/>
        <xdr:cNvSpPr/>
      </xdr:nvSpPr>
      <xdr:spPr>
        <a:xfrm>
          <a:off x="13652500" y="167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59230</xdr:rowOff>
    </xdr:from>
    <xdr:ext cx="534377" cy="259045"/>
    <xdr:sp macro="" textlink="">
      <xdr:nvSpPr>
        <xdr:cNvPr id="731" name="テキスト ボックス 730"/>
        <xdr:cNvSpPr txBox="1"/>
      </xdr:nvSpPr>
      <xdr:spPr>
        <a:xfrm>
          <a:off x="13436111" y="165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129747</xdr:rowOff>
    </xdr:from>
    <xdr:to>
      <xdr:col>67</xdr:col>
      <xdr:colOff>101600</xdr:colOff>
      <xdr:row>98</xdr:row>
      <xdr:rowOff>59897</xdr:rowOff>
    </xdr:to>
    <xdr:sp macro="" textlink="">
      <xdr:nvSpPr>
        <xdr:cNvPr id="732" name="楕円 731"/>
        <xdr:cNvSpPr/>
      </xdr:nvSpPr>
      <xdr:spPr>
        <a:xfrm>
          <a:off x="12763500" y="167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76424</xdr:rowOff>
    </xdr:from>
    <xdr:ext cx="534377" cy="259045"/>
    <xdr:sp macro="" textlink="">
      <xdr:nvSpPr>
        <xdr:cNvPr id="733" name="テキスト ボックス 732"/>
        <xdr:cNvSpPr txBox="1"/>
      </xdr:nvSpPr>
      <xdr:spPr>
        <a:xfrm>
          <a:off x="12547111" y="1653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ふるさと応援寄附金をいただいた寄附者に対し贈る根室産品等に係る経費と、いただいた寄付金を一度基金へ積立てするための経費が主なものであり、年々増加する寄附金に合わせ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農林水産業費については、共同経済活動における増養殖施設整備事業にて、栽培漁業研究センターを新たに建設したことなどで増加したものである。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衛生費については、病院会計支出金の影響で依然として高い状況にあり、引き続き、病院の経営健全化に向けた取組について動向を十分注視するとともに、コストの縮減に努めるものである。</a:t>
          </a:r>
        </a:p>
        <a:p>
          <a:r>
            <a:rPr kumimoji="1" lang="ja-JP" altLang="en-US" sz="1300">
              <a:latin typeface="ＭＳ Ｐゴシック" panose="020B0600070205080204" pitchFamily="50" charset="-128"/>
              <a:ea typeface="ＭＳ Ｐゴシック" panose="020B0600070205080204" pitchFamily="50" charset="-128"/>
            </a:rPr>
            <a:t>今後も引き続き、人口減少・人口構造等の社会情勢の変化を的確に捉え、市民が安心して生き生きと暮らすための各種施策を実施するとともに、多くの財政需要から緊急度や優先度を見極め、健全な財政運営に努め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多くのふるさと応援寄附金をいただけることで、寄附者の思いが紐づいた事業に対して、基金を活用することで、臨時事業については、一般財源に頼ることなく事業を進められたこともあり、平成２７年度以来となる実質単年度収支の黒字を達成すること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しかし、今後も人口減少や記録的な不良による市税収入の減少などが予想されるため、今後もについても、財政の健全化に努めるものである。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港湾整備事業会計、下水道事業会計については、引き続き堅実な経営を進めている状況にある。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水道事業会計については、水道料金の改定を行ったことで、持ち直したように見受けられる。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一般会計については、実質単年度収支が黒字となったこともあり、安定的な財政運営を行えている状況にある。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病院会計については、平成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年度の公会計制度の見直しに伴う経過措置が終了したことで、赤字額を出してしまったが、今後の一般会計支出金の取扱方法を見直しすることで、赤字解消が見込まれている。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今後についても、全会計を通じて、一般会計からの更なる繰出金の増加とならないよう、市民の理解を得ながら安定的な財政運営に努める必要がある。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_&#32207;&#21209;&#37096;/&#36001;&#25919;&#35506;/00&#20849;&#36890;/&#12304;&#20849;&#36890;&#12305;&#36001;&#25919;&#29992;&#21209;&#38306;&#20418;/&#23455;&#34892;&#20104;&#31639;&#26989;&#21209;/004&#27770;&#31639;&#32113;&#35336;/R03/&#21508;&#31278;&#29031;&#20250;&#22238;&#31572;/&#36001;&#25919;&#29366;&#27841;&#36039;&#26009;&#38598;/R3.9&#26376;&#20316;&#25104;(R&#20803;&#24180;&#24230;&#65298;&#22238;&#30446;)/&#12304;&#36001;&#25919;&#29366;&#27841;&#36039;&#26009;&#38598;&#12305;_012238_&#26681;&#2346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83.4</v>
          </cell>
          <cell r="BX51">
            <v>66.599999999999994</v>
          </cell>
          <cell r="CF51">
            <v>54.2</v>
          </cell>
          <cell r="CN51">
            <v>22.8</v>
          </cell>
        </row>
        <row r="53">
          <cell r="BP53">
            <v>67.2</v>
          </cell>
          <cell r="BX53">
            <v>68.5</v>
          </cell>
          <cell r="CF53">
            <v>68.7</v>
          </cell>
          <cell r="CN53">
            <v>69.8</v>
          </cell>
          <cell r="CV53">
            <v>70.2</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83.4</v>
          </cell>
          <cell r="BX73">
            <v>66.599999999999994</v>
          </cell>
          <cell r="CF73">
            <v>54.2</v>
          </cell>
          <cell r="CN73">
            <v>22.8</v>
          </cell>
        </row>
        <row r="75">
          <cell r="BP75">
            <v>8.9</v>
          </cell>
          <cell r="BX75">
            <v>9.4</v>
          </cell>
          <cell r="CF75">
            <v>8.6999999999999993</v>
          </cell>
          <cell r="CN75">
            <v>7.9</v>
          </cell>
          <cell r="CV75">
            <v>8.5</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83</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84</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85</v>
      </c>
      <c r="C3" s="403"/>
      <c r="D3" s="403"/>
      <c r="E3" s="404"/>
      <c r="F3" s="404"/>
      <c r="G3" s="404"/>
      <c r="H3" s="404"/>
      <c r="I3" s="404"/>
      <c r="J3" s="404"/>
      <c r="K3" s="404"/>
      <c r="L3" s="404" t="s">
        <v>86</v>
      </c>
      <c r="M3" s="404"/>
      <c r="N3" s="404"/>
      <c r="O3" s="404"/>
      <c r="P3" s="404"/>
      <c r="Q3" s="404"/>
      <c r="R3" s="411"/>
      <c r="S3" s="411"/>
      <c r="T3" s="411"/>
      <c r="U3" s="411"/>
      <c r="V3" s="412"/>
      <c r="W3" s="386" t="s">
        <v>87</v>
      </c>
      <c r="X3" s="387"/>
      <c r="Y3" s="387"/>
      <c r="Z3" s="387"/>
      <c r="AA3" s="387"/>
      <c r="AB3" s="403"/>
      <c r="AC3" s="411" t="s">
        <v>88</v>
      </c>
      <c r="AD3" s="387"/>
      <c r="AE3" s="387"/>
      <c r="AF3" s="387"/>
      <c r="AG3" s="387"/>
      <c r="AH3" s="387"/>
      <c r="AI3" s="387"/>
      <c r="AJ3" s="387"/>
      <c r="AK3" s="387"/>
      <c r="AL3" s="388"/>
      <c r="AM3" s="386" t="s">
        <v>89</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90</v>
      </c>
      <c r="BO3" s="387"/>
      <c r="BP3" s="387"/>
      <c r="BQ3" s="387"/>
      <c r="BR3" s="387"/>
      <c r="BS3" s="387"/>
      <c r="BT3" s="387"/>
      <c r="BU3" s="388"/>
      <c r="BV3" s="386" t="s">
        <v>91</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92</v>
      </c>
      <c r="CU3" s="387"/>
      <c r="CV3" s="387"/>
      <c r="CW3" s="387"/>
      <c r="CX3" s="387"/>
      <c r="CY3" s="387"/>
      <c r="CZ3" s="387"/>
      <c r="DA3" s="388"/>
      <c r="DB3" s="386" t="s">
        <v>93</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94</v>
      </c>
      <c r="AZ4" s="390"/>
      <c r="BA4" s="390"/>
      <c r="BB4" s="390"/>
      <c r="BC4" s="390"/>
      <c r="BD4" s="390"/>
      <c r="BE4" s="390"/>
      <c r="BF4" s="390"/>
      <c r="BG4" s="390"/>
      <c r="BH4" s="390"/>
      <c r="BI4" s="390"/>
      <c r="BJ4" s="390"/>
      <c r="BK4" s="390"/>
      <c r="BL4" s="390"/>
      <c r="BM4" s="391"/>
      <c r="BN4" s="392">
        <v>28785658</v>
      </c>
      <c r="BO4" s="393"/>
      <c r="BP4" s="393"/>
      <c r="BQ4" s="393"/>
      <c r="BR4" s="393"/>
      <c r="BS4" s="393"/>
      <c r="BT4" s="393"/>
      <c r="BU4" s="394"/>
      <c r="BV4" s="392">
        <v>23597208</v>
      </c>
      <c r="BW4" s="393"/>
      <c r="BX4" s="393"/>
      <c r="BY4" s="393"/>
      <c r="BZ4" s="393"/>
      <c r="CA4" s="393"/>
      <c r="CB4" s="393"/>
      <c r="CC4" s="394"/>
      <c r="CD4" s="395" t="s">
        <v>95</v>
      </c>
      <c r="CE4" s="396"/>
      <c r="CF4" s="396"/>
      <c r="CG4" s="396"/>
      <c r="CH4" s="396"/>
      <c r="CI4" s="396"/>
      <c r="CJ4" s="396"/>
      <c r="CK4" s="396"/>
      <c r="CL4" s="396"/>
      <c r="CM4" s="396"/>
      <c r="CN4" s="396"/>
      <c r="CO4" s="396"/>
      <c r="CP4" s="396"/>
      <c r="CQ4" s="396"/>
      <c r="CR4" s="396"/>
      <c r="CS4" s="397"/>
      <c r="CT4" s="398">
        <v>2.4</v>
      </c>
      <c r="CU4" s="399"/>
      <c r="CV4" s="399"/>
      <c r="CW4" s="399"/>
      <c r="CX4" s="399"/>
      <c r="CY4" s="399"/>
      <c r="CZ4" s="399"/>
      <c r="DA4" s="400"/>
      <c r="DB4" s="398">
        <v>0.7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96</v>
      </c>
      <c r="AN5" s="459"/>
      <c r="AO5" s="459"/>
      <c r="AP5" s="459"/>
      <c r="AQ5" s="459"/>
      <c r="AR5" s="459"/>
      <c r="AS5" s="459"/>
      <c r="AT5" s="460"/>
      <c r="AU5" s="461" t="s">
        <v>97</v>
      </c>
      <c r="AV5" s="462"/>
      <c r="AW5" s="462"/>
      <c r="AX5" s="462"/>
      <c r="AY5" s="463" t="s">
        <v>98</v>
      </c>
      <c r="AZ5" s="464"/>
      <c r="BA5" s="464"/>
      <c r="BB5" s="464"/>
      <c r="BC5" s="464"/>
      <c r="BD5" s="464"/>
      <c r="BE5" s="464"/>
      <c r="BF5" s="464"/>
      <c r="BG5" s="464"/>
      <c r="BH5" s="464"/>
      <c r="BI5" s="464"/>
      <c r="BJ5" s="464"/>
      <c r="BK5" s="464"/>
      <c r="BL5" s="464"/>
      <c r="BM5" s="465"/>
      <c r="BN5" s="429">
        <v>28545730</v>
      </c>
      <c r="BO5" s="430"/>
      <c r="BP5" s="430"/>
      <c r="BQ5" s="430"/>
      <c r="BR5" s="430"/>
      <c r="BS5" s="430"/>
      <c r="BT5" s="430"/>
      <c r="BU5" s="431"/>
      <c r="BV5" s="429">
        <v>23526730</v>
      </c>
      <c r="BW5" s="430"/>
      <c r="BX5" s="430"/>
      <c r="BY5" s="430"/>
      <c r="BZ5" s="430"/>
      <c r="CA5" s="430"/>
      <c r="CB5" s="430"/>
      <c r="CC5" s="431"/>
      <c r="CD5" s="432" t="s">
        <v>99</v>
      </c>
      <c r="CE5" s="433"/>
      <c r="CF5" s="433"/>
      <c r="CG5" s="433"/>
      <c r="CH5" s="433"/>
      <c r="CI5" s="433"/>
      <c r="CJ5" s="433"/>
      <c r="CK5" s="433"/>
      <c r="CL5" s="433"/>
      <c r="CM5" s="433"/>
      <c r="CN5" s="433"/>
      <c r="CO5" s="433"/>
      <c r="CP5" s="433"/>
      <c r="CQ5" s="433"/>
      <c r="CR5" s="433"/>
      <c r="CS5" s="434"/>
      <c r="CT5" s="426">
        <v>95.9</v>
      </c>
      <c r="CU5" s="427"/>
      <c r="CV5" s="427"/>
      <c r="CW5" s="427"/>
      <c r="CX5" s="427"/>
      <c r="CY5" s="427"/>
      <c r="CZ5" s="427"/>
      <c r="DA5" s="428"/>
      <c r="DB5" s="426">
        <v>96</v>
      </c>
      <c r="DC5" s="427"/>
      <c r="DD5" s="427"/>
      <c r="DE5" s="427"/>
      <c r="DF5" s="427"/>
      <c r="DG5" s="427"/>
      <c r="DH5" s="427"/>
      <c r="DI5" s="428"/>
      <c r="DJ5" s="186"/>
      <c r="DK5" s="186"/>
      <c r="DL5" s="186"/>
      <c r="DM5" s="186"/>
      <c r="DN5" s="186"/>
      <c r="DO5" s="186"/>
    </row>
    <row r="6" spans="1:119" ht="18.75" customHeight="1" x14ac:dyDescent="0.15">
      <c r="A6" s="187"/>
      <c r="B6" s="435" t="s">
        <v>100</v>
      </c>
      <c r="C6" s="436"/>
      <c r="D6" s="436"/>
      <c r="E6" s="437"/>
      <c r="F6" s="437"/>
      <c r="G6" s="437"/>
      <c r="H6" s="437"/>
      <c r="I6" s="437"/>
      <c r="J6" s="437"/>
      <c r="K6" s="437"/>
      <c r="L6" s="437" t="s">
        <v>101</v>
      </c>
      <c r="M6" s="437"/>
      <c r="N6" s="437"/>
      <c r="O6" s="437"/>
      <c r="P6" s="437"/>
      <c r="Q6" s="437"/>
      <c r="R6" s="441"/>
      <c r="S6" s="441"/>
      <c r="T6" s="441"/>
      <c r="U6" s="441"/>
      <c r="V6" s="442"/>
      <c r="W6" s="445" t="s">
        <v>102</v>
      </c>
      <c r="X6" s="446"/>
      <c r="Y6" s="446"/>
      <c r="Z6" s="446"/>
      <c r="AA6" s="446"/>
      <c r="AB6" s="436"/>
      <c r="AC6" s="449" t="s">
        <v>103</v>
      </c>
      <c r="AD6" s="450"/>
      <c r="AE6" s="450"/>
      <c r="AF6" s="450"/>
      <c r="AG6" s="450"/>
      <c r="AH6" s="450"/>
      <c r="AI6" s="450"/>
      <c r="AJ6" s="450"/>
      <c r="AK6" s="450"/>
      <c r="AL6" s="451"/>
      <c r="AM6" s="458" t="s">
        <v>104</v>
      </c>
      <c r="AN6" s="459"/>
      <c r="AO6" s="459"/>
      <c r="AP6" s="459"/>
      <c r="AQ6" s="459"/>
      <c r="AR6" s="459"/>
      <c r="AS6" s="459"/>
      <c r="AT6" s="460"/>
      <c r="AU6" s="461" t="s">
        <v>105</v>
      </c>
      <c r="AV6" s="462"/>
      <c r="AW6" s="462"/>
      <c r="AX6" s="462"/>
      <c r="AY6" s="463" t="s">
        <v>106</v>
      </c>
      <c r="AZ6" s="464"/>
      <c r="BA6" s="464"/>
      <c r="BB6" s="464"/>
      <c r="BC6" s="464"/>
      <c r="BD6" s="464"/>
      <c r="BE6" s="464"/>
      <c r="BF6" s="464"/>
      <c r="BG6" s="464"/>
      <c r="BH6" s="464"/>
      <c r="BI6" s="464"/>
      <c r="BJ6" s="464"/>
      <c r="BK6" s="464"/>
      <c r="BL6" s="464"/>
      <c r="BM6" s="465"/>
      <c r="BN6" s="429">
        <v>239928</v>
      </c>
      <c r="BO6" s="430"/>
      <c r="BP6" s="430"/>
      <c r="BQ6" s="430"/>
      <c r="BR6" s="430"/>
      <c r="BS6" s="430"/>
      <c r="BT6" s="430"/>
      <c r="BU6" s="431"/>
      <c r="BV6" s="429">
        <v>70478</v>
      </c>
      <c r="BW6" s="430"/>
      <c r="BX6" s="430"/>
      <c r="BY6" s="430"/>
      <c r="BZ6" s="430"/>
      <c r="CA6" s="430"/>
      <c r="CB6" s="430"/>
      <c r="CC6" s="431"/>
      <c r="CD6" s="432" t="s">
        <v>107</v>
      </c>
      <c r="CE6" s="433"/>
      <c r="CF6" s="433"/>
      <c r="CG6" s="433"/>
      <c r="CH6" s="433"/>
      <c r="CI6" s="433"/>
      <c r="CJ6" s="433"/>
      <c r="CK6" s="433"/>
      <c r="CL6" s="433"/>
      <c r="CM6" s="433"/>
      <c r="CN6" s="433"/>
      <c r="CO6" s="433"/>
      <c r="CP6" s="433"/>
      <c r="CQ6" s="433"/>
      <c r="CR6" s="433"/>
      <c r="CS6" s="434"/>
      <c r="CT6" s="466">
        <v>99.4</v>
      </c>
      <c r="CU6" s="467"/>
      <c r="CV6" s="467"/>
      <c r="CW6" s="467"/>
      <c r="CX6" s="467"/>
      <c r="CY6" s="467"/>
      <c r="CZ6" s="467"/>
      <c r="DA6" s="468"/>
      <c r="DB6" s="466">
        <v>100.6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108</v>
      </c>
      <c r="AN7" s="459"/>
      <c r="AO7" s="459"/>
      <c r="AP7" s="459"/>
      <c r="AQ7" s="459"/>
      <c r="AR7" s="459"/>
      <c r="AS7" s="459"/>
      <c r="AT7" s="460"/>
      <c r="AU7" s="461" t="s">
        <v>109</v>
      </c>
      <c r="AV7" s="462"/>
      <c r="AW7" s="462"/>
      <c r="AX7" s="462"/>
      <c r="AY7" s="463" t="s">
        <v>110</v>
      </c>
      <c r="AZ7" s="464"/>
      <c r="BA7" s="464"/>
      <c r="BB7" s="464"/>
      <c r="BC7" s="464"/>
      <c r="BD7" s="464"/>
      <c r="BE7" s="464"/>
      <c r="BF7" s="464"/>
      <c r="BG7" s="464"/>
      <c r="BH7" s="464"/>
      <c r="BI7" s="464"/>
      <c r="BJ7" s="464"/>
      <c r="BK7" s="464"/>
      <c r="BL7" s="464"/>
      <c r="BM7" s="465"/>
      <c r="BN7" s="429">
        <v>20734</v>
      </c>
      <c r="BO7" s="430"/>
      <c r="BP7" s="430"/>
      <c r="BQ7" s="430"/>
      <c r="BR7" s="430"/>
      <c r="BS7" s="430"/>
      <c r="BT7" s="430"/>
      <c r="BU7" s="431"/>
      <c r="BV7" s="429">
        <v>2650</v>
      </c>
      <c r="BW7" s="430"/>
      <c r="BX7" s="430"/>
      <c r="BY7" s="430"/>
      <c r="BZ7" s="430"/>
      <c r="CA7" s="430"/>
      <c r="CB7" s="430"/>
      <c r="CC7" s="431"/>
      <c r="CD7" s="432" t="s">
        <v>111</v>
      </c>
      <c r="CE7" s="433"/>
      <c r="CF7" s="433"/>
      <c r="CG7" s="433"/>
      <c r="CH7" s="433"/>
      <c r="CI7" s="433"/>
      <c r="CJ7" s="433"/>
      <c r="CK7" s="433"/>
      <c r="CL7" s="433"/>
      <c r="CM7" s="433"/>
      <c r="CN7" s="433"/>
      <c r="CO7" s="433"/>
      <c r="CP7" s="433"/>
      <c r="CQ7" s="433"/>
      <c r="CR7" s="433"/>
      <c r="CS7" s="434"/>
      <c r="CT7" s="429">
        <v>8973302</v>
      </c>
      <c r="CU7" s="430"/>
      <c r="CV7" s="430"/>
      <c r="CW7" s="430"/>
      <c r="CX7" s="430"/>
      <c r="CY7" s="430"/>
      <c r="CZ7" s="430"/>
      <c r="DA7" s="431"/>
      <c r="DB7" s="429">
        <v>9119405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112</v>
      </c>
      <c r="AN8" s="459"/>
      <c r="AO8" s="459"/>
      <c r="AP8" s="459"/>
      <c r="AQ8" s="459"/>
      <c r="AR8" s="459"/>
      <c r="AS8" s="459"/>
      <c r="AT8" s="460"/>
      <c r="AU8" s="461" t="s">
        <v>113</v>
      </c>
      <c r="AV8" s="462"/>
      <c r="AW8" s="462"/>
      <c r="AX8" s="462"/>
      <c r="AY8" s="463" t="s">
        <v>114</v>
      </c>
      <c r="AZ8" s="464"/>
      <c r="BA8" s="464"/>
      <c r="BB8" s="464"/>
      <c r="BC8" s="464"/>
      <c r="BD8" s="464"/>
      <c r="BE8" s="464"/>
      <c r="BF8" s="464"/>
      <c r="BG8" s="464"/>
      <c r="BH8" s="464"/>
      <c r="BI8" s="464"/>
      <c r="BJ8" s="464"/>
      <c r="BK8" s="464"/>
      <c r="BL8" s="464"/>
      <c r="BM8" s="465"/>
      <c r="BN8" s="429">
        <v>219194</v>
      </c>
      <c r="BO8" s="430"/>
      <c r="BP8" s="430"/>
      <c r="BQ8" s="430"/>
      <c r="BR8" s="430"/>
      <c r="BS8" s="430"/>
      <c r="BT8" s="430"/>
      <c r="BU8" s="431"/>
      <c r="BV8" s="429">
        <v>67828</v>
      </c>
      <c r="BW8" s="430"/>
      <c r="BX8" s="430"/>
      <c r="BY8" s="430"/>
      <c r="BZ8" s="430"/>
      <c r="CA8" s="430"/>
      <c r="CB8" s="430"/>
      <c r="CC8" s="431"/>
      <c r="CD8" s="432" t="s">
        <v>115</v>
      </c>
      <c r="CE8" s="433"/>
      <c r="CF8" s="433"/>
      <c r="CG8" s="433"/>
      <c r="CH8" s="433"/>
      <c r="CI8" s="433"/>
      <c r="CJ8" s="433"/>
      <c r="CK8" s="433"/>
      <c r="CL8" s="433"/>
      <c r="CM8" s="433"/>
      <c r="CN8" s="433"/>
      <c r="CO8" s="433"/>
      <c r="CP8" s="433"/>
      <c r="CQ8" s="433"/>
      <c r="CR8" s="433"/>
      <c r="CS8" s="434"/>
      <c r="CT8" s="469">
        <v>0.35</v>
      </c>
      <c r="CU8" s="470"/>
      <c r="CV8" s="470"/>
      <c r="CW8" s="470"/>
      <c r="CX8" s="470"/>
      <c r="CY8" s="470"/>
      <c r="CZ8" s="470"/>
      <c r="DA8" s="471"/>
      <c r="DB8" s="469">
        <v>0.35</v>
      </c>
      <c r="DC8" s="470"/>
      <c r="DD8" s="470"/>
      <c r="DE8" s="470"/>
      <c r="DF8" s="470"/>
      <c r="DG8" s="470"/>
      <c r="DH8" s="470"/>
      <c r="DI8" s="471"/>
      <c r="DJ8" s="186"/>
      <c r="DK8" s="186"/>
      <c r="DL8" s="186"/>
      <c r="DM8" s="186"/>
      <c r="DN8" s="186"/>
      <c r="DO8" s="186"/>
    </row>
    <row r="9" spans="1:119" ht="18.75" customHeight="1" thickBot="1" x14ac:dyDescent="0.2">
      <c r="A9" s="187"/>
      <c r="B9" s="423" t="s">
        <v>116</v>
      </c>
      <c r="C9" s="424"/>
      <c r="D9" s="424"/>
      <c r="E9" s="424"/>
      <c r="F9" s="424"/>
      <c r="G9" s="424"/>
      <c r="H9" s="424"/>
      <c r="I9" s="424"/>
      <c r="J9" s="424"/>
      <c r="K9" s="472"/>
      <c r="L9" s="473" t="s">
        <v>117</v>
      </c>
      <c r="M9" s="474"/>
      <c r="N9" s="474"/>
      <c r="O9" s="474"/>
      <c r="P9" s="474"/>
      <c r="Q9" s="475"/>
      <c r="R9" s="476">
        <v>26917</v>
      </c>
      <c r="S9" s="477"/>
      <c r="T9" s="477"/>
      <c r="U9" s="477"/>
      <c r="V9" s="478"/>
      <c r="W9" s="386" t="s">
        <v>118</v>
      </c>
      <c r="X9" s="387"/>
      <c r="Y9" s="387"/>
      <c r="Z9" s="387"/>
      <c r="AA9" s="387"/>
      <c r="AB9" s="387"/>
      <c r="AC9" s="387"/>
      <c r="AD9" s="387"/>
      <c r="AE9" s="387"/>
      <c r="AF9" s="387"/>
      <c r="AG9" s="387"/>
      <c r="AH9" s="387"/>
      <c r="AI9" s="387"/>
      <c r="AJ9" s="387"/>
      <c r="AK9" s="387"/>
      <c r="AL9" s="388"/>
      <c r="AM9" s="458" t="s">
        <v>119</v>
      </c>
      <c r="AN9" s="459"/>
      <c r="AO9" s="459"/>
      <c r="AP9" s="459"/>
      <c r="AQ9" s="459"/>
      <c r="AR9" s="459"/>
      <c r="AS9" s="459"/>
      <c r="AT9" s="460"/>
      <c r="AU9" s="461" t="s">
        <v>113</v>
      </c>
      <c r="AV9" s="462"/>
      <c r="AW9" s="462"/>
      <c r="AX9" s="462"/>
      <c r="AY9" s="463" t="s">
        <v>120</v>
      </c>
      <c r="AZ9" s="464"/>
      <c r="BA9" s="464"/>
      <c r="BB9" s="464"/>
      <c r="BC9" s="464"/>
      <c r="BD9" s="464"/>
      <c r="BE9" s="464"/>
      <c r="BF9" s="464"/>
      <c r="BG9" s="464"/>
      <c r="BH9" s="464"/>
      <c r="BI9" s="464"/>
      <c r="BJ9" s="464"/>
      <c r="BK9" s="464"/>
      <c r="BL9" s="464"/>
      <c r="BM9" s="465"/>
      <c r="BN9" s="429">
        <v>151366</v>
      </c>
      <c r="BO9" s="430"/>
      <c r="BP9" s="430"/>
      <c r="BQ9" s="430"/>
      <c r="BR9" s="430"/>
      <c r="BS9" s="430"/>
      <c r="BT9" s="430"/>
      <c r="BU9" s="431"/>
      <c r="BV9" s="429">
        <v>-18154</v>
      </c>
      <c r="BW9" s="430"/>
      <c r="BX9" s="430"/>
      <c r="BY9" s="430"/>
      <c r="BZ9" s="430"/>
      <c r="CA9" s="430"/>
      <c r="CB9" s="430"/>
      <c r="CC9" s="431"/>
      <c r="CD9" s="432" t="s">
        <v>121</v>
      </c>
      <c r="CE9" s="433"/>
      <c r="CF9" s="433"/>
      <c r="CG9" s="433"/>
      <c r="CH9" s="433"/>
      <c r="CI9" s="433"/>
      <c r="CJ9" s="433"/>
      <c r="CK9" s="433"/>
      <c r="CL9" s="433"/>
      <c r="CM9" s="433"/>
      <c r="CN9" s="433"/>
      <c r="CO9" s="433"/>
      <c r="CP9" s="433"/>
      <c r="CQ9" s="433"/>
      <c r="CR9" s="433"/>
      <c r="CS9" s="434"/>
      <c r="CT9" s="426">
        <v>17.2</v>
      </c>
      <c r="CU9" s="427"/>
      <c r="CV9" s="427"/>
      <c r="CW9" s="427"/>
      <c r="CX9" s="427"/>
      <c r="CY9" s="427"/>
      <c r="CZ9" s="427"/>
      <c r="DA9" s="428"/>
      <c r="DB9" s="426">
        <v>17.5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122</v>
      </c>
      <c r="M10" s="459"/>
      <c r="N10" s="459"/>
      <c r="O10" s="459"/>
      <c r="P10" s="459"/>
      <c r="Q10" s="460"/>
      <c r="R10" s="480">
        <v>29201</v>
      </c>
      <c r="S10" s="481"/>
      <c r="T10" s="481"/>
      <c r="U10" s="481"/>
      <c r="V10" s="482"/>
      <c r="W10" s="417"/>
      <c r="X10" s="418"/>
      <c r="Y10" s="418"/>
      <c r="Z10" s="418"/>
      <c r="AA10" s="418"/>
      <c r="AB10" s="418"/>
      <c r="AC10" s="418"/>
      <c r="AD10" s="418"/>
      <c r="AE10" s="418"/>
      <c r="AF10" s="418"/>
      <c r="AG10" s="418"/>
      <c r="AH10" s="418"/>
      <c r="AI10" s="418"/>
      <c r="AJ10" s="418"/>
      <c r="AK10" s="418"/>
      <c r="AL10" s="421"/>
      <c r="AM10" s="458" t="s">
        <v>123</v>
      </c>
      <c r="AN10" s="459"/>
      <c r="AO10" s="459"/>
      <c r="AP10" s="459"/>
      <c r="AQ10" s="459"/>
      <c r="AR10" s="459"/>
      <c r="AS10" s="459"/>
      <c r="AT10" s="460"/>
      <c r="AU10" s="461" t="s">
        <v>124</v>
      </c>
      <c r="AV10" s="462"/>
      <c r="AW10" s="462"/>
      <c r="AX10" s="462"/>
      <c r="AY10" s="463" t="s">
        <v>125</v>
      </c>
      <c r="AZ10" s="464"/>
      <c r="BA10" s="464"/>
      <c r="BB10" s="464"/>
      <c r="BC10" s="464"/>
      <c r="BD10" s="464"/>
      <c r="BE10" s="464"/>
      <c r="BF10" s="464"/>
      <c r="BG10" s="464"/>
      <c r="BH10" s="464"/>
      <c r="BI10" s="464"/>
      <c r="BJ10" s="464"/>
      <c r="BK10" s="464"/>
      <c r="BL10" s="464"/>
      <c r="BM10" s="465"/>
      <c r="BN10" s="429">
        <v>30957</v>
      </c>
      <c r="BO10" s="430"/>
      <c r="BP10" s="430"/>
      <c r="BQ10" s="430"/>
      <c r="BR10" s="430"/>
      <c r="BS10" s="430"/>
      <c r="BT10" s="430"/>
      <c r="BU10" s="431"/>
      <c r="BV10" s="429">
        <v>50088</v>
      </c>
      <c r="BW10" s="430"/>
      <c r="BX10" s="430"/>
      <c r="BY10" s="430"/>
      <c r="BZ10" s="430"/>
      <c r="CA10" s="430"/>
      <c r="CB10" s="430"/>
      <c r="CC10" s="431"/>
      <c r="CD10" s="191" t="s">
        <v>126</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127</v>
      </c>
      <c r="M11" s="484"/>
      <c r="N11" s="484"/>
      <c r="O11" s="484"/>
      <c r="P11" s="484"/>
      <c r="Q11" s="485"/>
      <c r="R11" s="486" t="s">
        <v>128</v>
      </c>
      <c r="S11" s="487"/>
      <c r="T11" s="487"/>
      <c r="U11" s="487"/>
      <c r="V11" s="488"/>
      <c r="W11" s="417"/>
      <c r="X11" s="418"/>
      <c r="Y11" s="418"/>
      <c r="Z11" s="418"/>
      <c r="AA11" s="418"/>
      <c r="AB11" s="418"/>
      <c r="AC11" s="418"/>
      <c r="AD11" s="418"/>
      <c r="AE11" s="418"/>
      <c r="AF11" s="418"/>
      <c r="AG11" s="418"/>
      <c r="AH11" s="418"/>
      <c r="AI11" s="418"/>
      <c r="AJ11" s="418"/>
      <c r="AK11" s="418"/>
      <c r="AL11" s="421"/>
      <c r="AM11" s="458" t="s">
        <v>129</v>
      </c>
      <c r="AN11" s="459"/>
      <c r="AO11" s="459"/>
      <c r="AP11" s="459"/>
      <c r="AQ11" s="459"/>
      <c r="AR11" s="459"/>
      <c r="AS11" s="459"/>
      <c r="AT11" s="460"/>
      <c r="AU11" s="461" t="s">
        <v>97</v>
      </c>
      <c r="AV11" s="462"/>
      <c r="AW11" s="462"/>
      <c r="AX11" s="462"/>
      <c r="AY11" s="463" t="s">
        <v>130</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131</v>
      </c>
      <c r="CE11" s="433"/>
      <c r="CF11" s="433"/>
      <c r="CG11" s="433"/>
      <c r="CH11" s="433"/>
      <c r="CI11" s="433"/>
      <c r="CJ11" s="433"/>
      <c r="CK11" s="433"/>
      <c r="CL11" s="433"/>
      <c r="CM11" s="433"/>
      <c r="CN11" s="433"/>
      <c r="CO11" s="433"/>
      <c r="CP11" s="433"/>
      <c r="CQ11" s="433"/>
      <c r="CR11" s="433"/>
      <c r="CS11" s="434"/>
      <c r="CT11" s="469" t="s">
        <v>132</v>
      </c>
      <c r="CU11" s="470"/>
      <c r="CV11" s="470"/>
      <c r="CW11" s="470"/>
      <c r="CX11" s="470"/>
      <c r="CY11" s="470"/>
      <c r="CZ11" s="470"/>
      <c r="DA11" s="471"/>
      <c r="DB11" s="469" t="s">
        <v>133</v>
      </c>
      <c r="DC11" s="470"/>
      <c r="DD11" s="470"/>
      <c r="DE11" s="470"/>
      <c r="DF11" s="470"/>
      <c r="DG11" s="470"/>
      <c r="DH11" s="470"/>
      <c r="DI11" s="471"/>
      <c r="DJ11" s="186"/>
      <c r="DK11" s="186"/>
      <c r="DL11" s="186"/>
      <c r="DM11" s="186"/>
      <c r="DN11" s="186"/>
      <c r="DO11" s="186"/>
    </row>
    <row r="12" spans="1:119" ht="18.75" customHeight="1" x14ac:dyDescent="0.15">
      <c r="A12" s="187"/>
      <c r="B12" s="489" t="s">
        <v>134</v>
      </c>
      <c r="C12" s="490"/>
      <c r="D12" s="490"/>
      <c r="E12" s="490"/>
      <c r="F12" s="490"/>
      <c r="G12" s="490"/>
      <c r="H12" s="490"/>
      <c r="I12" s="490"/>
      <c r="J12" s="490"/>
      <c r="K12" s="491"/>
      <c r="L12" s="498" t="s">
        <v>135</v>
      </c>
      <c r="M12" s="499"/>
      <c r="N12" s="499"/>
      <c r="O12" s="499"/>
      <c r="P12" s="499"/>
      <c r="Q12" s="500"/>
      <c r="R12" s="501">
        <v>25457</v>
      </c>
      <c r="S12" s="502"/>
      <c r="T12" s="502"/>
      <c r="U12" s="502"/>
      <c r="V12" s="503"/>
      <c r="W12" s="504" t="s">
        <v>1</v>
      </c>
      <c r="X12" s="462"/>
      <c r="Y12" s="462"/>
      <c r="Z12" s="462"/>
      <c r="AA12" s="462"/>
      <c r="AB12" s="505"/>
      <c r="AC12" s="506" t="s">
        <v>136</v>
      </c>
      <c r="AD12" s="507"/>
      <c r="AE12" s="507"/>
      <c r="AF12" s="507"/>
      <c r="AG12" s="508"/>
      <c r="AH12" s="506" t="s">
        <v>137</v>
      </c>
      <c r="AI12" s="507"/>
      <c r="AJ12" s="507"/>
      <c r="AK12" s="507"/>
      <c r="AL12" s="509"/>
      <c r="AM12" s="458" t="s">
        <v>138</v>
      </c>
      <c r="AN12" s="459"/>
      <c r="AO12" s="459"/>
      <c r="AP12" s="459"/>
      <c r="AQ12" s="459"/>
      <c r="AR12" s="459"/>
      <c r="AS12" s="459"/>
      <c r="AT12" s="460"/>
      <c r="AU12" s="461" t="s">
        <v>124</v>
      </c>
      <c r="AV12" s="462"/>
      <c r="AW12" s="462"/>
      <c r="AX12" s="462"/>
      <c r="AY12" s="463" t="s">
        <v>139</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100000</v>
      </c>
      <c r="BW12" s="430"/>
      <c r="BX12" s="430"/>
      <c r="BY12" s="430"/>
      <c r="BZ12" s="430"/>
      <c r="CA12" s="430"/>
      <c r="CB12" s="430"/>
      <c r="CC12" s="431"/>
      <c r="CD12" s="432" t="s">
        <v>140</v>
      </c>
      <c r="CE12" s="433"/>
      <c r="CF12" s="433"/>
      <c r="CG12" s="433"/>
      <c r="CH12" s="433"/>
      <c r="CI12" s="433"/>
      <c r="CJ12" s="433"/>
      <c r="CK12" s="433"/>
      <c r="CL12" s="433"/>
      <c r="CM12" s="433"/>
      <c r="CN12" s="433"/>
      <c r="CO12" s="433"/>
      <c r="CP12" s="433"/>
      <c r="CQ12" s="433"/>
      <c r="CR12" s="433"/>
      <c r="CS12" s="434"/>
      <c r="CT12" s="469" t="s">
        <v>141</v>
      </c>
      <c r="CU12" s="470"/>
      <c r="CV12" s="470"/>
      <c r="CW12" s="470"/>
      <c r="CX12" s="470"/>
      <c r="CY12" s="470"/>
      <c r="CZ12" s="470"/>
      <c r="DA12" s="471"/>
      <c r="DB12" s="469" t="s">
        <v>142</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143</v>
      </c>
      <c r="N13" s="521"/>
      <c r="O13" s="521"/>
      <c r="P13" s="521"/>
      <c r="Q13" s="522"/>
      <c r="R13" s="513">
        <v>25136</v>
      </c>
      <c r="S13" s="514"/>
      <c r="T13" s="514"/>
      <c r="U13" s="514"/>
      <c r="V13" s="515"/>
      <c r="W13" s="445" t="s">
        <v>144</v>
      </c>
      <c r="X13" s="446"/>
      <c r="Y13" s="446"/>
      <c r="Z13" s="446"/>
      <c r="AA13" s="446"/>
      <c r="AB13" s="436"/>
      <c r="AC13" s="480">
        <v>2768</v>
      </c>
      <c r="AD13" s="481"/>
      <c r="AE13" s="481"/>
      <c r="AF13" s="481"/>
      <c r="AG13" s="523"/>
      <c r="AH13" s="480">
        <v>2958</v>
      </c>
      <c r="AI13" s="481"/>
      <c r="AJ13" s="481"/>
      <c r="AK13" s="481"/>
      <c r="AL13" s="482"/>
      <c r="AM13" s="458" t="s">
        <v>145</v>
      </c>
      <c r="AN13" s="459"/>
      <c r="AO13" s="459"/>
      <c r="AP13" s="459"/>
      <c r="AQ13" s="459"/>
      <c r="AR13" s="459"/>
      <c r="AS13" s="459"/>
      <c r="AT13" s="460"/>
      <c r="AU13" s="461" t="s">
        <v>146</v>
      </c>
      <c r="AV13" s="462"/>
      <c r="AW13" s="462"/>
      <c r="AX13" s="462"/>
      <c r="AY13" s="463" t="s">
        <v>147</v>
      </c>
      <c r="AZ13" s="464"/>
      <c r="BA13" s="464"/>
      <c r="BB13" s="464"/>
      <c r="BC13" s="464"/>
      <c r="BD13" s="464"/>
      <c r="BE13" s="464"/>
      <c r="BF13" s="464"/>
      <c r="BG13" s="464"/>
      <c r="BH13" s="464"/>
      <c r="BI13" s="464"/>
      <c r="BJ13" s="464"/>
      <c r="BK13" s="464"/>
      <c r="BL13" s="464"/>
      <c r="BM13" s="465"/>
      <c r="BN13" s="429">
        <v>182323</v>
      </c>
      <c r="BO13" s="430"/>
      <c r="BP13" s="430"/>
      <c r="BQ13" s="430"/>
      <c r="BR13" s="430"/>
      <c r="BS13" s="430"/>
      <c r="BT13" s="430"/>
      <c r="BU13" s="431"/>
      <c r="BV13" s="429">
        <v>-68066</v>
      </c>
      <c r="BW13" s="430"/>
      <c r="BX13" s="430"/>
      <c r="BY13" s="430"/>
      <c r="BZ13" s="430"/>
      <c r="CA13" s="430"/>
      <c r="CB13" s="430"/>
      <c r="CC13" s="431"/>
      <c r="CD13" s="432" t="s">
        <v>148</v>
      </c>
      <c r="CE13" s="433"/>
      <c r="CF13" s="433"/>
      <c r="CG13" s="433"/>
      <c r="CH13" s="433"/>
      <c r="CI13" s="433"/>
      <c r="CJ13" s="433"/>
      <c r="CK13" s="433"/>
      <c r="CL13" s="433"/>
      <c r="CM13" s="433"/>
      <c r="CN13" s="433"/>
      <c r="CO13" s="433"/>
      <c r="CP13" s="433"/>
      <c r="CQ13" s="433"/>
      <c r="CR13" s="433"/>
      <c r="CS13" s="434"/>
      <c r="CT13" s="426">
        <v>8.5</v>
      </c>
      <c r="CU13" s="427"/>
      <c r="CV13" s="427"/>
      <c r="CW13" s="427"/>
      <c r="CX13" s="427"/>
      <c r="CY13" s="427"/>
      <c r="CZ13" s="427"/>
      <c r="DA13" s="428"/>
      <c r="DB13" s="426">
        <v>7.9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149</v>
      </c>
      <c r="M14" s="511"/>
      <c r="N14" s="511"/>
      <c r="O14" s="511"/>
      <c r="P14" s="511"/>
      <c r="Q14" s="512"/>
      <c r="R14" s="513">
        <v>25953</v>
      </c>
      <c r="S14" s="514"/>
      <c r="T14" s="514"/>
      <c r="U14" s="514"/>
      <c r="V14" s="515"/>
      <c r="W14" s="419"/>
      <c r="X14" s="420"/>
      <c r="Y14" s="420"/>
      <c r="Z14" s="420"/>
      <c r="AA14" s="420"/>
      <c r="AB14" s="409"/>
      <c r="AC14" s="516">
        <v>20.2</v>
      </c>
      <c r="AD14" s="517"/>
      <c r="AE14" s="517"/>
      <c r="AF14" s="517"/>
      <c r="AG14" s="518"/>
      <c r="AH14" s="516">
        <v>19.8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150</v>
      </c>
      <c r="CE14" s="525"/>
      <c r="CF14" s="525"/>
      <c r="CG14" s="525"/>
      <c r="CH14" s="525"/>
      <c r="CI14" s="525"/>
      <c r="CJ14" s="525"/>
      <c r="CK14" s="525"/>
      <c r="CL14" s="525"/>
      <c r="CM14" s="525"/>
      <c r="CN14" s="525"/>
      <c r="CO14" s="525"/>
      <c r="CP14" s="525"/>
      <c r="CQ14" s="525"/>
      <c r="CR14" s="525"/>
      <c r="CS14" s="526"/>
      <c r="CT14" s="527" t="s">
        <v>151</v>
      </c>
      <c r="CU14" s="528"/>
      <c r="CV14" s="528"/>
      <c r="CW14" s="528"/>
      <c r="CX14" s="528"/>
      <c r="CY14" s="528"/>
      <c r="CZ14" s="528"/>
      <c r="DA14" s="529"/>
      <c r="DB14" s="527">
        <v>22.8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152</v>
      </c>
      <c r="N15" s="521"/>
      <c r="O15" s="521"/>
      <c r="P15" s="521"/>
      <c r="Q15" s="522"/>
      <c r="R15" s="513">
        <v>25664</v>
      </c>
      <c r="S15" s="514"/>
      <c r="T15" s="514"/>
      <c r="U15" s="514"/>
      <c r="V15" s="515"/>
      <c r="W15" s="445" t="s">
        <v>153</v>
      </c>
      <c r="X15" s="446"/>
      <c r="Y15" s="446"/>
      <c r="Z15" s="446"/>
      <c r="AA15" s="446"/>
      <c r="AB15" s="436"/>
      <c r="AC15" s="480">
        <v>3162</v>
      </c>
      <c r="AD15" s="481"/>
      <c r="AE15" s="481"/>
      <c r="AF15" s="481"/>
      <c r="AG15" s="523"/>
      <c r="AH15" s="480">
        <v>3646</v>
      </c>
      <c r="AI15" s="481"/>
      <c r="AJ15" s="481"/>
      <c r="AK15" s="481"/>
      <c r="AL15" s="482"/>
      <c r="AM15" s="458"/>
      <c r="AN15" s="459"/>
      <c r="AO15" s="459"/>
      <c r="AP15" s="459"/>
      <c r="AQ15" s="459"/>
      <c r="AR15" s="459"/>
      <c r="AS15" s="459"/>
      <c r="AT15" s="460"/>
      <c r="AU15" s="461"/>
      <c r="AV15" s="462"/>
      <c r="AW15" s="462"/>
      <c r="AX15" s="462"/>
      <c r="AY15" s="389" t="s">
        <v>154</v>
      </c>
      <c r="AZ15" s="390"/>
      <c r="BA15" s="390"/>
      <c r="BB15" s="390"/>
      <c r="BC15" s="390"/>
      <c r="BD15" s="390"/>
      <c r="BE15" s="390"/>
      <c r="BF15" s="390"/>
      <c r="BG15" s="390"/>
      <c r="BH15" s="390"/>
      <c r="BI15" s="390"/>
      <c r="BJ15" s="390"/>
      <c r="BK15" s="390"/>
      <c r="BL15" s="390"/>
      <c r="BM15" s="391"/>
      <c r="BN15" s="392">
        <v>2725523</v>
      </c>
      <c r="BO15" s="393"/>
      <c r="BP15" s="393"/>
      <c r="BQ15" s="393"/>
      <c r="BR15" s="393"/>
      <c r="BS15" s="393"/>
      <c r="BT15" s="393"/>
      <c r="BU15" s="394"/>
      <c r="BV15" s="392">
        <v>2828579</v>
      </c>
      <c r="BW15" s="393"/>
      <c r="BX15" s="393"/>
      <c r="BY15" s="393"/>
      <c r="BZ15" s="393"/>
      <c r="CA15" s="393"/>
      <c r="CB15" s="393"/>
      <c r="CC15" s="394"/>
      <c r="CD15" s="530" t="s">
        <v>155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156</v>
      </c>
      <c r="M16" s="541"/>
      <c r="N16" s="541"/>
      <c r="O16" s="541"/>
      <c r="P16" s="541"/>
      <c r="Q16" s="542"/>
      <c r="R16" s="533" t="s">
        <v>157</v>
      </c>
      <c r="S16" s="534"/>
      <c r="T16" s="534"/>
      <c r="U16" s="534"/>
      <c r="V16" s="535"/>
      <c r="W16" s="419"/>
      <c r="X16" s="420"/>
      <c r="Y16" s="420"/>
      <c r="Z16" s="420"/>
      <c r="AA16" s="420"/>
      <c r="AB16" s="409"/>
      <c r="AC16" s="516">
        <v>23.1</v>
      </c>
      <c r="AD16" s="517"/>
      <c r="AE16" s="517"/>
      <c r="AF16" s="517"/>
      <c r="AG16" s="518"/>
      <c r="AH16" s="516">
        <v>24.4</v>
      </c>
      <c r="AI16" s="517"/>
      <c r="AJ16" s="517"/>
      <c r="AK16" s="517"/>
      <c r="AL16" s="519"/>
      <c r="AM16" s="458"/>
      <c r="AN16" s="459"/>
      <c r="AO16" s="459"/>
      <c r="AP16" s="459"/>
      <c r="AQ16" s="459"/>
      <c r="AR16" s="459"/>
      <c r="AS16" s="459"/>
      <c r="AT16" s="460"/>
      <c r="AU16" s="461"/>
      <c r="AV16" s="462"/>
      <c r="AW16" s="462"/>
      <c r="AX16" s="462"/>
      <c r="AY16" s="463" t="s">
        <v>158</v>
      </c>
      <c r="AZ16" s="464"/>
      <c r="BA16" s="464"/>
      <c r="BB16" s="464"/>
      <c r="BC16" s="464"/>
      <c r="BD16" s="464"/>
      <c r="BE16" s="464"/>
      <c r="BF16" s="464"/>
      <c r="BG16" s="464"/>
      <c r="BH16" s="464"/>
      <c r="BI16" s="464"/>
      <c r="BJ16" s="464"/>
      <c r="BK16" s="464"/>
      <c r="BL16" s="464"/>
      <c r="BM16" s="465"/>
      <c r="BN16" s="429">
        <v>7941064</v>
      </c>
      <c r="BO16" s="430"/>
      <c r="BP16" s="430"/>
      <c r="BQ16" s="430"/>
      <c r="BR16" s="430"/>
      <c r="BS16" s="430"/>
      <c r="BT16" s="430"/>
      <c r="BU16" s="431"/>
      <c r="BV16" s="429">
        <v>7969198</v>
      </c>
      <c r="BW16" s="430"/>
      <c r="BX16" s="430"/>
      <c r="BY16" s="430"/>
      <c r="BZ16" s="430"/>
      <c r="CA16" s="430"/>
      <c r="CB16" s="430"/>
      <c r="CC16" s="431"/>
      <c r="CD16" s="201"/>
      <c r="CE16" s="539" t="s">
        <v>159</v>
      </c>
      <c r="CF16" s="539"/>
      <c r="CG16" s="539"/>
      <c r="CH16" s="539"/>
      <c r="CI16" s="539"/>
      <c r="CJ16" s="539"/>
      <c r="CK16" s="539"/>
      <c r="CL16" s="539"/>
      <c r="CM16" s="539"/>
      <c r="CN16" s="539"/>
      <c r="CO16" s="539"/>
      <c r="CP16" s="539"/>
      <c r="CQ16" s="539"/>
      <c r="CR16" s="539"/>
      <c r="CS16" s="540"/>
      <c r="CT16" s="426">
        <v>0.8</v>
      </c>
      <c r="CU16" s="427"/>
      <c r="CV16" s="427"/>
      <c r="CW16" s="427"/>
      <c r="CX16" s="427"/>
      <c r="CY16" s="427"/>
      <c r="CZ16" s="427"/>
      <c r="DA16" s="428"/>
      <c r="DB16" s="426" t="s">
        <v>141</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160</v>
      </c>
      <c r="N17" s="537"/>
      <c r="O17" s="537"/>
      <c r="P17" s="537"/>
      <c r="Q17" s="538"/>
      <c r="R17" s="533" t="s">
        <v>161</v>
      </c>
      <c r="S17" s="534"/>
      <c r="T17" s="534"/>
      <c r="U17" s="534"/>
      <c r="V17" s="535"/>
      <c r="W17" s="445" t="s">
        <v>162</v>
      </c>
      <c r="X17" s="446"/>
      <c r="Y17" s="446"/>
      <c r="Z17" s="446"/>
      <c r="AA17" s="446"/>
      <c r="AB17" s="436"/>
      <c r="AC17" s="480">
        <v>7751</v>
      </c>
      <c r="AD17" s="481"/>
      <c r="AE17" s="481"/>
      <c r="AF17" s="481"/>
      <c r="AG17" s="523"/>
      <c r="AH17" s="480">
        <v>8315</v>
      </c>
      <c r="AI17" s="481"/>
      <c r="AJ17" s="481"/>
      <c r="AK17" s="481"/>
      <c r="AL17" s="482"/>
      <c r="AM17" s="458"/>
      <c r="AN17" s="459"/>
      <c r="AO17" s="459"/>
      <c r="AP17" s="459"/>
      <c r="AQ17" s="459"/>
      <c r="AR17" s="459"/>
      <c r="AS17" s="459"/>
      <c r="AT17" s="460"/>
      <c r="AU17" s="461"/>
      <c r="AV17" s="462"/>
      <c r="AW17" s="462"/>
      <c r="AX17" s="462"/>
      <c r="AY17" s="463" t="s">
        <v>163</v>
      </c>
      <c r="AZ17" s="464"/>
      <c r="BA17" s="464"/>
      <c r="BB17" s="464"/>
      <c r="BC17" s="464"/>
      <c r="BD17" s="464"/>
      <c r="BE17" s="464"/>
      <c r="BF17" s="464"/>
      <c r="BG17" s="464"/>
      <c r="BH17" s="464"/>
      <c r="BI17" s="464"/>
      <c r="BJ17" s="464"/>
      <c r="BK17" s="464"/>
      <c r="BL17" s="464"/>
      <c r="BM17" s="465"/>
      <c r="BN17" s="429">
        <v>3442752</v>
      </c>
      <c r="BO17" s="430"/>
      <c r="BP17" s="430"/>
      <c r="BQ17" s="430"/>
      <c r="BR17" s="430"/>
      <c r="BS17" s="430"/>
      <c r="BT17" s="430"/>
      <c r="BU17" s="431"/>
      <c r="BV17" s="429">
        <v>3574909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164</v>
      </c>
      <c r="C18" s="472"/>
      <c r="D18" s="472"/>
      <c r="E18" s="544"/>
      <c r="F18" s="544"/>
      <c r="G18" s="544"/>
      <c r="H18" s="544"/>
      <c r="I18" s="544"/>
      <c r="J18" s="544"/>
      <c r="K18" s="544"/>
      <c r="L18" s="545">
        <v>506.25</v>
      </c>
      <c r="M18" s="545"/>
      <c r="N18" s="545"/>
      <c r="O18" s="545"/>
      <c r="P18" s="545"/>
      <c r="Q18" s="545"/>
      <c r="R18" s="546"/>
      <c r="S18" s="546"/>
      <c r="T18" s="546"/>
      <c r="U18" s="546"/>
      <c r="V18" s="547"/>
      <c r="W18" s="447"/>
      <c r="X18" s="448"/>
      <c r="Y18" s="448"/>
      <c r="Z18" s="448"/>
      <c r="AA18" s="448"/>
      <c r="AB18" s="439"/>
      <c r="AC18" s="548">
        <v>56.7</v>
      </c>
      <c r="AD18" s="549"/>
      <c r="AE18" s="549"/>
      <c r="AF18" s="549"/>
      <c r="AG18" s="550"/>
      <c r="AH18" s="548">
        <v>55.7</v>
      </c>
      <c r="AI18" s="549"/>
      <c r="AJ18" s="549"/>
      <c r="AK18" s="549"/>
      <c r="AL18" s="551"/>
      <c r="AM18" s="458"/>
      <c r="AN18" s="459"/>
      <c r="AO18" s="459"/>
      <c r="AP18" s="459"/>
      <c r="AQ18" s="459"/>
      <c r="AR18" s="459"/>
      <c r="AS18" s="459"/>
      <c r="AT18" s="460"/>
      <c r="AU18" s="461"/>
      <c r="AV18" s="462"/>
      <c r="AW18" s="462"/>
      <c r="AX18" s="462"/>
      <c r="AY18" s="463" t="s">
        <v>165</v>
      </c>
      <c r="AZ18" s="464"/>
      <c r="BA18" s="464"/>
      <c r="BB18" s="464"/>
      <c r="BC18" s="464"/>
      <c r="BD18" s="464"/>
      <c r="BE18" s="464"/>
      <c r="BF18" s="464"/>
      <c r="BG18" s="464"/>
      <c r="BH18" s="464"/>
      <c r="BI18" s="464"/>
      <c r="BJ18" s="464"/>
      <c r="BK18" s="464"/>
      <c r="BL18" s="464"/>
      <c r="BM18" s="465"/>
      <c r="BN18" s="429">
        <v>8790710</v>
      </c>
      <c r="BO18" s="430"/>
      <c r="BP18" s="430"/>
      <c r="BQ18" s="430"/>
      <c r="BR18" s="430"/>
      <c r="BS18" s="430"/>
      <c r="BT18" s="430"/>
      <c r="BU18" s="431"/>
      <c r="BV18" s="429">
        <v>8783940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166</v>
      </c>
      <c r="C19" s="472"/>
      <c r="D19" s="472"/>
      <c r="E19" s="544"/>
      <c r="F19" s="544"/>
      <c r="G19" s="544"/>
      <c r="H19" s="544"/>
      <c r="I19" s="544"/>
      <c r="J19" s="544"/>
      <c r="K19" s="544"/>
      <c r="L19" s="552">
        <v>53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167</v>
      </c>
      <c r="AZ19" s="464"/>
      <c r="BA19" s="464"/>
      <c r="BB19" s="464"/>
      <c r="BC19" s="464"/>
      <c r="BD19" s="464"/>
      <c r="BE19" s="464"/>
      <c r="BF19" s="464"/>
      <c r="BG19" s="464"/>
      <c r="BH19" s="464"/>
      <c r="BI19" s="464"/>
      <c r="BJ19" s="464"/>
      <c r="BK19" s="464"/>
      <c r="BL19" s="464"/>
      <c r="BM19" s="465"/>
      <c r="BN19" s="429">
        <v>10736018</v>
      </c>
      <c r="BO19" s="430"/>
      <c r="BP19" s="430"/>
      <c r="BQ19" s="430"/>
      <c r="BR19" s="430"/>
      <c r="BS19" s="430"/>
      <c r="BT19" s="430"/>
      <c r="BU19" s="431"/>
      <c r="BV19" s="429">
        <v>10811532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168</v>
      </c>
      <c r="C20" s="472"/>
      <c r="D20" s="472"/>
      <c r="E20" s="544"/>
      <c r="F20" s="544"/>
      <c r="G20" s="544"/>
      <c r="H20" s="544"/>
      <c r="I20" s="544"/>
      <c r="J20" s="544"/>
      <c r="K20" s="544"/>
      <c r="L20" s="552">
        <v>11383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170</v>
      </c>
      <c r="C22" s="567"/>
      <c r="D22" s="568"/>
      <c r="E22" s="441" t="s">
        <v>1</v>
      </c>
      <c r="F22" s="446"/>
      <c r="G22" s="446"/>
      <c r="H22" s="446"/>
      <c r="I22" s="446"/>
      <c r="J22" s="446"/>
      <c r="K22" s="436"/>
      <c r="L22" s="441" t="s">
        <v>171</v>
      </c>
      <c r="M22" s="446"/>
      <c r="N22" s="446"/>
      <c r="O22" s="446"/>
      <c r="P22" s="436"/>
      <c r="Q22" s="575" t="s">
        <v>172</v>
      </c>
      <c r="R22" s="576"/>
      <c r="S22" s="576"/>
      <c r="T22" s="576"/>
      <c r="U22" s="576"/>
      <c r="V22" s="577"/>
      <c r="W22" s="581" t="s">
        <v>173</v>
      </c>
      <c r="X22" s="567"/>
      <c r="Y22" s="568"/>
      <c r="Z22" s="441" t="s">
        <v>1</v>
      </c>
      <c r="AA22" s="446"/>
      <c r="AB22" s="446"/>
      <c r="AC22" s="446"/>
      <c r="AD22" s="446"/>
      <c r="AE22" s="446"/>
      <c r="AF22" s="446"/>
      <c r="AG22" s="436"/>
      <c r="AH22" s="592" t="s">
        <v>174</v>
      </c>
      <c r="AI22" s="446"/>
      <c r="AJ22" s="446"/>
      <c r="AK22" s="446"/>
      <c r="AL22" s="436"/>
      <c r="AM22" s="592" t="s">
        <v>175</v>
      </c>
      <c r="AN22" s="593"/>
      <c r="AO22" s="593"/>
      <c r="AP22" s="593"/>
      <c r="AQ22" s="593"/>
      <c r="AR22" s="594"/>
      <c r="AS22" s="575" t="s">
        <v>172</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176</v>
      </c>
      <c r="AZ23" s="390"/>
      <c r="BA23" s="390"/>
      <c r="BB23" s="390"/>
      <c r="BC23" s="390"/>
      <c r="BD23" s="390"/>
      <c r="BE23" s="390"/>
      <c r="BF23" s="390"/>
      <c r="BG23" s="390"/>
      <c r="BH23" s="390"/>
      <c r="BI23" s="390"/>
      <c r="BJ23" s="390"/>
      <c r="BK23" s="390"/>
      <c r="BL23" s="390"/>
      <c r="BM23" s="391"/>
      <c r="BN23" s="429">
        <v>17202424</v>
      </c>
      <c r="BO23" s="430"/>
      <c r="BP23" s="430"/>
      <c r="BQ23" s="430"/>
      <c r="BR23" s="430"/>
      <c r="BS23" s="430"/>
      <c r="BT23" s="430"/>
      <c r="BU23" s="431"/>
      <c r="BV23" s="429">
        <v>18208213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177</v>
      </c>
      <c r="F24" s="459"/>
      <c r="G24" s="459"/>
      <c r="H24" s="459"/>
      <c r="I24" s="459"/>
      <c r="J24" s="459"/>
      <c r="K24" s="460"/>
      <c r="L24" s="480">
        <v>1</v>
      </c>
      <c r="M24" s="481"/>
      <c r="N24" s="481"/>
      <c r="O24" s="481"/>
      <c r="P24" s="523"/>
      <c r="Q24" s="480">
        <v>9000</v>
      </c>
      <c r="R24" s="481"/>
      <c r="S24" s="481"/>
      <c r="T24" s="481"/>
      <c r="U24" s="481"/>
      <c r="V24" s="523"/>
      <c r="W24" s="582"/>
      <c r="X24" s="570"/>
      <c r="Y24" s="571"/>
      <c r="Z24" s="479" t="s">
        <v>178</v>
      </c>
      <c r="AA24" s="459"/>
      <c r="AB24" s="459"/>
      <c r="AC24" s="459"/>
      <c r="AD24" s="459"/>
      <c r="AE24" s="459"/>
      <c r="AF24" s="459"/>
      <c r="AG24" s="460"/>
      <c r="AH24" s="480">
        <v>353</v>
      </c>
      <c r="AI24" s="481"/>
      <c r="AJ24" s="481"/>
      <c r="AK24" s="481"/>
      <c r="AL24" s="523"/>
      <c r="AM24" s="480">
        <v>1079827</v>
      </c>
      <c r="AN24" s="481"/>
      <c r="AO24" s="481"/>
      <c r="AP24" s="481"/>
      <c r="AQ24" s="481"/>
      <c r="AR24" s="523"/>
      <c r="AS24" s="480">
        <v>3059</v>
      </c>
      <c r="AT24" s="481"/>
      <c r="AU24" s="481"/>
      <c r="AV24" s="481"/>
      <c r="AW24" s="481"/>
      <c r="AX24" s="482"/>
      <c r="AY24" s="600" t="s">
        <v>179</v>
      </c>
      <c r="AZ24" s="601"/>
      <c r="BA24" s="601"/>
      <c r="BB24" s="601"/>
      <c r="BC24" s="601"/>
      <c r="BD24" s="601"/>
      <c r="BE24" s="601"/>
      <c r="BF24" s="601"/>
      <c r="BG24" s="601"/>
      <c r="BH24" s="601"/>
      <c r="BI24" s="601"/>
      <c r="BJ24" s="601"/>
      <c r="BK24" s="601"/>
      <c r="BL24" s="601"/>
      <c r="BM24" s="602"/>
      <c r="BN24" s="429">
        <v>15151336</v>
      </c>
      <c r="BO24" s="430"/>
      <c r="BP24" s="430"/>
      <c r="BQ24" s="430"/>
      <c r="BR24" s="430"/>
      <c r="BS24" s="430"/>
      <c r="BT24" s="430"/>
      <c r="BU24" s="431"/>
      <c r="BV24" s="429">
        <v>15770474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180</v>
      </c>
      <c r="F25" s="459"/>
      <c r="G25" s="459"/>
      <c r="H25" s="459"/>
      <c r="I25" s="459"/>
      <c r="J25" s="459"/>
      <c r="K25" s="460"/>
      <c r="L25" s="480">
        <v>1</v>
      </c>
      <c r="M25" s="481"/>
      <c r="N25" s="481"/>
      <c r="O25" s="481"/>
      <c r="P25" s="523"/>
      <c r="Q25" s="480">
        <v>7200</v>
      </c>
      <c r="R25" s="481"/>
      <c r="S25" s="481"/>
      <c r="T25" s="481"/>
      <c r="U25" s="481"/>
      <c r="V25" s="523"/>
      <c r="W25" s="582"/>
      <c r="X25" s="570"/>
      <c r="Y25" s="571"/>
      <c r="Z25" s="479" t="s">
        <v>181</v>
      </c>
      <c r="AA25" s="459"/>
      <c r="AB25" s="459"/>
      <c r="AC25" s="459"/>
      <c r="AD25" s="459"/>
      <c r="AE25" s="459"/>
      <c r="AF25" s="459"/>
      <c r="AG25" s="460"/>
      <c r="AH25" s="480">
        <v>71</v>
      </c>
      <c r="AI25" s="481"/>
      <c r="AJ25" s="481"/>
      <c r="AK25" s="481"/>
      <c r="AL25" s="523"/>
      <c r="AM25" s="480">
        <v>217118</v>
      </c>
      <c r="AN25" s="481"/>
      <c r="AO25" s="481"/>
      <c r="AP25" s="481"/>
      <c r="AQ25" s="481"/>
      <c r="AR25" s="523"/>
      <c r="AS25" s="480">
        <v>3058</v>
      </c>
      <c r="AT25" s="481"/>
      <c r="AU25" s="481"/>
      <c r="AV25" s="481"/>
      <c r="AW25" s="481"/>
      <c r="AX25" s="482"/>
      <c r="AY25" s="389" t="s">
        <v>182</v>
      </c>
      <c r="AZ25" s="390"/>
      <c r="BA25" s="390"/>
      <c r="BB25" s="390"/>
      <c r="BC25" s="390"/>
      <c r="BD25" s="390"/>
      <c r="BE25" s="390"/>
      <c r="BF25" s="390"/>
      <c r="BG25" s="390"/>
      <c r="BH25" s="390"/>
      <c r="BI25" s="390"/>
      <c r="BJ25" s="390"/>
      <c r="BK25" s="390"/>
      <c r="BL25" s="390"/>
      <c r="BM25" s="391"/>
      <c r="BN25" s="392">
        <v>599916</v>
      </c>
      <c r="BO25" s="393"/>
      <c r="BP25" s="393"/>
      <c r="BQ25" s="393"/>
      <c r="BR25" s="393"/>
      <c r="BS25" s="393"/>
      <c r="BT25" s="393"/>
      <c r="BU25" s="394"/>
      <c r="BV25" s="392">
        <v>232525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183</v>
      </c>
      <c r="F26" s="459"/>
      <c r="G26" s="459"/>
      <c r="H26" s="459"/>
      <c r="I26" s="459"/>
      <c r="J26" s="459"/>
      <c r="K26" s="460"/>
      <c r="L26" s="480">
        <v>1</v>
      </c>
      <c r="M26" s="481"/>
      <c r="N26" s="481"/>
      <c r="O26" s="481"/>
      <c r="P26" s="523"/>
      <c r="Q26" s="480">
        <v>6350</v>
      </c>
      <c r="R26" s="481"/>
      <c r="S26" s="481"/>
      <c r="T26" s="481"/>
      <c r="U26" s="481"/>
      <c r="V26" s="523"/>
      <c r="W26" s="582"/>
      <c r="X26" s="570"/>
      <c r="Y26" s="571"/>
      <c r="Z26" s="479" t="s">
        <v>184</v>
      </c>
      <c r="AA26" s="606"/>
      <c r="AB26" s="606"/>
      <c r="AC26" s="606"/>
      <c r="AD26" s="606"/>
      <c r="AE26" s="606"/>
      <c r="AF26" s="606"/>
      <c r="AG26" s="607"/>
      <c r="AH26" s="480">
        <v>22</v>
      </c>
      <c r="AI26" s="481"/>
      <c r="AJ26" s="481"/>
      <c r="AK26" s="481"/>
      <c r="AL26" s="523"/>
      <c r="AM26" s="480">
        <v>72534</v>
      </c>
      <c r="AN26" s="481"/>
      <c r="AO26" s="481"/>
      <c r="AP26" s="481"/>
      <c r="AQ26" s="481"/>
      <c r="AR26" s="523"/>
      <c r="AS26" s="480">
        <v>3297</v>
      </c>
      <c r="AT26" s="481"/>
      <c r="AU26" s="481"/>
      <c r="AV26" s="481"/>
      <c r="AW26" s="481"/>
      <c r="AX26" s="482"/>
      <c r="AY26" s="432" t="s">
        <v>185</v>
      </c>
      <c r="AZ26" s="433"/>
      <c r="BA26" s="433"/>
      <c r="BB26" s="433"/>
      <c r="BC26" s="433"/>
      <c r="BD26" s="433"/>
      <c r="BE26" s="433"/>
      <c r="BF26" s="433"/>
      <c r="BG26" s="433"/>
      <c r="BH26" s="433"/>
      <c r="BI26" s="433"/>
      <c r="BJ26" s="433"/>
      <c r="BK26" s="433"/>
      <c r="BL26" s="433"/>
      <c r="BM26" s="434"/>
      <c r="BN26" s="429" t="s">
        <v>186</v>
      </c>
      <c r="BO26" s="430"/>
      <c r="BP26" s="430"/>
      <c r="BQ26" s="430"/>
      <c r="BR26" s="430"/>
      <c r="BS26" s="430"/>
      <c r="BT26" s="430"/>
      <c r="BU26" s="431"/>
      <c r="BV26" s="429" t="s">
        <v>187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188</v>
      </c>
      <c r="F27" s="459"/>
      <c r="G27" s="459"/>
      <c r="H27" s="459"/>
      <c r="I27" s="459"/>
      <c r="J27" s="459"/>
      <c r="K27" s="460"/>
      <c r="L27" s="480">
        <v>1</v>
      </c>
      <c r="M27" s="481"/>
      <c r="N27" s="481"/>
      <c r="O27" s="481"/>
      <c r="P27" s="523"/>
      <c r="Q27" s="480">
        <v>4050</v>
      </c>
      <c r="R27" s="481"/>
      <c r="S27" s="481"/>
      <c r="T27" s="481"/>
      <c r="U27" s="481"/>
      <c r="V27" s="523"/>
      <c r="W27" s="582"/>
      <c r="X27" s="570"/>
      <c r="Y27" s="571"/>
      <c r="Z27" s="479" t="s">
        <v>189</v>
      </c>
      <c r="AA27" s="459"/>
      <c r="AB27" s="459"/>
      <c r="AC27" s="459"/>
      <c r="AD27" s="459"/>
      <c r="AE27" s="459"/>
      <c r="AF27" s="459"/>
      <c r="AG27" s="460"/>
      <c r="AH27" s="480">
        <v>1</v>
      </c>
      <c r="AI27" s="481"/>
      <c r="AJ27" s="481"/>
      <c r="AK27" s="481"/>
      <c r="AL27" s="523"/>
      <c r="AM27" s="480" t="s">
        <v>190</v>
      </c>
      <c r="AN27" s="481"/>
      <c r="AO27" s="481"/>
      <c r="AP27" s="481"/>
      <c r="AQ27" s="481"/>
      <c r="AR27" s="523"/>
      <c r="AS27" s="480" t="s">
        <v>191</v>
      </c>
      <c r="AT27" s="481"/>
      <c r="AU27" s="481"/>
      <c r="AV27" s="481"/>
      <c r="AW27" s="481"/>
      <c r="AX27" s="482"/>
      <c r="AY27" s="524" t="s">
        <v>192</v>
      </c>
      <c r="AZ27" s="525"/>
      <c r="BA27" s="525"/>
      <c r="BB27" s="525"/>
      <c r="BC27" s="525"/>
      <c r="BD27" s="525"/>
      <c r="BE27" s="525"/>
      <c r="BF27" s="525"/>
      <c r="BG27" s="525"/>
      <c r="BH27" s="525"/>
      <c r="BI27" s="525"/>
      <c r="BJ27" s="525"/>
      <c r="BK27" s="525"/>
      <c r="BL27" s="525"/>
      <c r="BM27" s="526"/>
      <c r="BN27" s="603">
        <v>1040753</v>
      </c>
      <c r="BO27" s="604"/>
      <c r="BP27" s="604"/>
      <c r="BQ27" s="604"/>
      <c r="BR27" s="604"/>
      <c r="BS27" s="604"/>
      <c r="BT27" s="604"/>
      <c r="BU27" s="605"/>
      <c r="BV27" s="603">
        <v>1040149</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193</v>
      </c>
      <c r="F28" s="459"/>
      <c r="G28" s="459"/>
      <c r="H28" s="459"/>
      <c r="I28" s="459"/>
      <c r="J28" s="459"/>
      <c r="K28" s="460"/>
      <c r="L28" s="480">
        <v>1</v>
      </c>
      <c r="M28" s="481"/>
      <c r="N28" s="481"/>
      <c r="O28" s="481"/>
      <c r="P28" s="523"/>
      <c r="Q28" s="480">
        <v>3400</v>
      </c>
      <c r="R28" s="481"/>
      <c r="S28" s="481"/>
      <c r="T28" s="481"/>
      <c r="U28" s="481"/>
      <c r="V28" s="523"/>
      <c r="W28" s="582"/>
      <c r="X28" s="570"/>
      <c r="Y28" s="571"/>
      <c r="Z28" s="479" t="s">
        <v>194</v>
      </c>
      <c r="AA28" s="459"/>
      <c r="AB28" s="459"/>
      <c r="AC28" s="459"/>
      <c r="AD28" s="459"/>
      <c r="AE28" s="459"/>
      <c r="AF28" s="459"/>
      <c r="AG28" s="460"/>
      <c r="AH28" s="480" t="s">
        <v>195</v>
      </c>
      <c r="AI28" s="481"/>
      <c r="AJ28" s="481"/>
      <c r="AK28" s="481"/>
      <c r="AL28" s="523"/>
      <c r="AM28" s="480" t="s">
        <v>187</v>
      </c>
      <c r="AN28" s="481"/>
      <c r="AO28" s="481"/>
      <c r="AP28" s="481"/>
      <c r="AQ28" s="481"/>
      <c r="AR28" s="523"/>
      <c r="AS28" s="480" t="s">
        <v>187</v>
      </c>
      <c r="AT28" s="481"/>
      <c r="AU28" s="481"/>
      <c r="AV28" s="481"/>
      <c r="AW28" s="481"/>
      <c r="AX28" s="482"/>
      <c r="AY28" s="608" t="s">
        <v>196</v>
      </c>
      <c r="AZ28" s="609"/>
      <c r="BA28" s="609"/>
      <c r="BB28" s="610"/>
      <c r="BC28" s="389" t="s">
        <v>48</v>
      </c>
      <c r="BD28" s="390"/>
      <c r="BE28" s="390"/>
      <c r="BF28" s="390"/>
      <c r="BG28" s="390"/>
      <c r="BH28" s="390"/>
      <c r="BI28" s="390"/>
      <c r="BJ28" s="390"/>
      <c r="BK28" s="390"/>
      <c r="BL28" s="390"/>
      <c r="BM28" s="391"/>
      <c r="BN28" s="392">
        <v>813442</v>
      </c>
      <c r="BO28" s="393"/>
      <c r="BP28" s="393"/>
      <c r="BQ28" s="393"/>
      <c r="BR28" s="393"/>
      <c r="BS28" s="393"/>
      <c r="BT28" s="393"/>
      <c r="BU28" s="394"/>
      <c r="BV28" s="392">
        <v>782485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197</v>
      </c>
      <c r="F29" s="459"/>
      <c r="G29" s="459"/>
      <c r="H29" s="459"/>
      <c r="I29" s="459"/>
      <c r="J29" s="459"/>
      <c r="K29" s="460"/>
      <c r="L29" s="480">
        <v>16</v>
      </c>
      <c r="M29" s="481"/>
      <c r="N29" s="481"/>
      <c r="O29" s="481"/>
      <c r="P29" s="523"/>
      <c r="Q29" s="480">
        <v>3150</v>
      </c>
      <c r="R29" s="481"/>
      <c r="S29" s="481"/>
      <c r="T29" s="481"/>
      <c r="U29" s="481"/>
      <c r="V29" s="523"/>
      <c r="W29" s="583"/>
      <c r="X29" s="584"/>
      <c r="Y29" s="585"/>
      <c r="Z29" s="479" t="s">
        <v>198</v>
      </c>
      <c r="AA29" s="459"/>
      <c r="AB29" s="459"/>
      <c r="AC29" s="459"/>
      <c r="AD29" s="459"/>
      <c r="AE29" s="459"/>
      <c r="AF29" s="459"/>
      <c r="AG29" s="460"/>
      <c r="AH29" s="480">
        <v>354</v>
      </c>
      <c r="AI29" s="481"/>
      <c r="AJ29" s="481"/>
      <c r="AK29" s="481"/>
      <c r="AL29" s="523"/>
      <c r="AM29" s="480">
        <v>1083773</v>
      </c>
      <c r="AN29" s="481"/>
      <c r="AO29" s="481"/>
      <c r="AP29" s="481"/>
      <c r="AQ29" s="481"/>
      <c r="AR29" s="523"/>
      <c r="AS29" s="480">
        <v>3062</v>
      </c>
      <c r="AT29" s="481"/>
      <c r="AU29" s="481"/>
      <c r="AV29" s="481"/>
      <c r="AW29" s="481"/>
      <c r="AX29" s="482"/>
      <c r="AY29" s="611"/>
      <c r="AZ29" s="612"/>
      <c r="BA29" s="612"/>
      <c r="BB29" s="613"/>
      <c r="BC29" s="463" t="s">
        <v>199</v>
      </c>
      <c r="BD29" s="464"/>
      <c r="BE29" s="464"/>
      <c r="BF29" s="464"/>
      <c r="BG29" s="464"/>
      <c r="BH29" s="464"/>
      <c r="BI29" s="464"/>
      <c r="BJ29" s="464"/>
      <c r="BK29" s="464"/>
      <c r="BL29" s="464"/>
      <c r="BM29" s="465"/>
      <c r="BN29" s="429">
        <v>373719</v>
      </c>
      <c r="BO29" s="430"/>
      <c r="BP29" s="430"/>
      <c r="BQ29" s="430"/>
      <c r="BR29" s="430"/>
      <c r="BS29" s="430"/>
      <c r="BT29" s="430"/>
      <c r="BU29" s="431"/>
      <c r="BV29" s="429">
        <v>373681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200</v>
      </c>
      <c r="X30" s="590"/>
      <c r="Y30" s="590"/>
      <c r="Z30" s="590"/>
      <c r="AA30" s="590"/>
      <c r="AB30" s="590"/>
      <c r="AC30" s="590"/>
      <c r="AD30" s="590"/>
      <c r="AE30" s="590"/>
      <c r="AF30" s="590"/>
      <c r="AG30" s="591"/>
      <c r="AH30" s="548">
        <v>98.4</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6617441</v>
      </c>
      <c r="BO30" s="604"/>
      <c r="BP30" s="604"/>
      <c r="BQ30" s="604"/>
      <c r="BR30" s="604"/>
      <c r="BS30" s="604"/>
      <c r="BT30" s="604"/>
      <c r="BU30" s="605"/>
      <c r="BV30" s="603">
        <v>4905714</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201</v>
      </c>
      <c r="D32" s="214"/>
      <c r="E32" s="214"/>
      <c r="F32" s="211"/>
      <c r="G32" s="211"/>
      <c r="H32" s="211"/>
      <c r="I32" s="211"/>
      <c r="J32" s="211"/>
      <c r="K32" s="211"/>
      <c r="L32" s="211"/>
      <c r="M32" s="211"/>
      <c r="N32" s="211"/>
      <c r="O32" s="211"/>
      <c r="P32" s="211"/>
      <c r="Q32" s="211"/>
      <c r="R32" s="211"/>
      <c r="S32" s="211"/>
      <c r="T32" s="211"/>
      <c r="U32" s="211" t="s">
        <v>202</v>
      </c>
      <c r="V32" s="211"/>
      <c r="W32" s="211"/>
      <c r="X32" s="211"/>
      <c r="Y32" s="211"/>
      <c r="Z32" s="211"/>
      <c r="AA32" s="211"/>
      <c r="AB32" s="211"/>
      <c r="AC32" s="211"/>
      <c r="AD32" s="211"/>
      <c r="AE32" s="211"/>
      <c r="AF32" s="211"/>
      <c r="AG32" s="211"/>
      <c r="AH32" s="211"/>
      <c r="AI32" s="211"/>
      <c r="AJ32" s="211"/>
      <c r="AK32" s="211"/>
      <c r="AL32" s="211"/>
      <c r="AM32" s="215" t="s">
        <v>203</v>
      </c>
      <c r="AN32" s="211"/>
      <c r="AO32" s="211"/>
      <c r="AP32" s="211"/>
      <c r="AQ32" s="211"/>
      <c r="AR32" s="211"/>
      <c r="AS32" s="215"/>
      <c r="AT32" s="215"/>
      <c r="AU32" s="215"/>
      <c r="AV32" s="215"/>
      <c r="AW32" s="215"/>
      <c r="AX32" s="215"/>
      <c r="AY32" s="215"/>
      <c r="AZ32" s="215"/>
      <c r="BA32" s="215"/>
      <c r="BB32" s="211"/>
      <c r="BC32" s="215"/>
      <c r="BD32" s="211"/>
      <c r="BE32" s="215" t="s">
        <v>204</v>
      </c>
      <c r="BF32" s="211"/>
      <c r="BG32" s="211"/>
      <c r="BH32" s="211"/>
      <c r="BI32" s="211"/>
      <c r="BJ32" s="215"/>
      <c r="BK32" s="215"/>
      <c r="BL32" s="215"/>
      <c r="BM32" s="215"/>
      <c r="BN32" s="215"/>
      <c r="BO32" s="215"/>
      <c r="BP32" s="215"/>
      <c r="BQ32" s="215"/>
      <c r="BR32" s="211"/>
      <c r="BS32" s="211"/>
      <c r="BT32" s="211"/>
      <c r="BU32" s="211"/>
      <c r="BV32" s="211"/>
      <c r="BW32" s="211" t="s">
        <v>205</v>
      </c>
      <c r="BX32" s="211"/>
      <c r="BY32" s="211"/>
      <c r="BZ32" s="211"/>
      <c r="CA32" s="211"/>
      <c r="CB32" s="215"/>
      <c r="CC32" s="215"/>
      <c r="CD32" s="215"/>
      <c r="CE32" s="215"/>
      <c r="CF32" s="215"/>
      <c r="CG32" s="215"/>
      <c r="CH32" s="215"/>
      <c r="CI32" s="215"/>
      <c r="CJ32" s="215"/>
      <c r="CK32" s="215"/>
      <c r="CL32" s="215"/>
      <c r="CM32" s="215"/>
      <c r="CN32" s="215"/>
      <c r="CO32" s="215" t="s">
        <v>206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207</v>
      </c>
      <c r="D33" s="453"/>
      <c r="E33" s="418" t="s">
        <v>208</v>
      </c>
      <c r="F33" s="418"/>
      <c r="G33" s="418"/>
      <c r="H33" s="418"/>
      <c r="I33" s="418"/>
      <c r="J33" s="418"/>
      <c r="K33" s="418"/>
      <c r="L33" s="418"/>
      <c r="M33" s="418"/>
      <c r="N33" s="418"/>
      <c r="O33" s="418"/>
      <c r="P33" s="418"/>
      <c r="Q33" s="418"/>
      <c r="R33" s="418"/>
      <c r="S33" s="418"/>
      <c r="T33" s="216"/>
      <c r="U33" s="453" t="s">
        <v>209</v>
      </c>
      <c r="V33" s="453"/>
      <c r="W33" s="418" t="s">
        <v>210</v>
      </c>
      <c r="X33" s="418"/>
      <c r="Y33" s="418"/>
      <c r="Z33" s="418"/>
      <c r="AA33" s="418"/>
      <c r="AB33" s="418"/>
      <c r="AC33" s="418"/>
      <c r="AD33" s="418"/>
      <c r="AE33" s="418"/>
      <c r="AF33" s="418"/>
      <c r="AG33" s="418"/>
      <c r="AH33" s="418"/>
      <c r="AI33" s="418"/>
      <c r="AJ33" s="418"/>
      <c r="AK33" s="418"/>
      <c r="AL33" s="216"/>
      <c r="AM33" s="453" t="s">
        <v>211</v>
      </c>
      <c r="AN33" s="453"/>
      <c r="AO33" s="418" t="s">
        <v>212</v>
      </c>
      <c r="AP33" s="418"/>
      <c r="AQ33" s="418"/>
      <c r="AR33" s="418"/>
      <c r="AS33" s="418"/>
      <c r="AT33" s="418"/>
      <c r="AU33" s="418"/>
      <c r="AV33" s="418"/>
      <c r="AW33" s="418"/>
      <c r="AX33" s="418"/>
      <c r="AY33" s="418"/>
      <c r="AZ33" s="418"/>
      <c r="BA33" s="418"/>
      <c r="BB33" s="418"/>
      <c r="BC33" s="418"/>
      <c r="BD33" s="217"/>
      <c r="BE33" s="418" t="s">
        <v>213</v>
      </c>
      <c r="BF33" s="418"/>
      <c r="BG33" s="418" t="s">
        <v>214</v>
      </c>
      <c r="BH33" s="418"/>
      <c r="BI33" s="418"/>
      <c r="BJ33" s="418"/>
      <c r="BK33" s="418"/>
      <c r="BL33" s="418"/>
      <c r="BM33" s="418"/>
      <c r="BN33" s="418"/>
      <c r="BO33" s="418"/>
      <c r="BP33" s="418"/>
      <c r="BQ33" s="418"/>
      <c r="BR33" s="418"/>
      <c r="BS33" s="418"/>
      <c r="BT33" s="418"/>
      <c r="BU33" s="418"/>
      <c r="BV33" s="217"/>
      <c r="BW33" s="453" t="s">
        <v>213</v>
      </c>
      <c r="BX33" s="453"/>
      <c r="BY33" s="418" t="s">
        <v>215</v>
      </c>
      <c r="BZ33" s="418"/>
      <c r="CA33" s="418"/>
      <c r="CB33" s="418"/>
      <c r="CC33" s="418"/>
      <c r="CD33" s="418"/>
      <c r="CE33" s="418"/>
      <c r="CF33" s="418"/>
      <c r="CG33" s="418"/>
      <c r="CH33" s="418"/>
      <c r="CI33" s="418"/>
      <c r="CJ33" s="418"/>
      <c r="CK33" s="418"/>
      <c r="CL33" s="418"/>
      <c r="CM33" s="418"/>
      <c r="CN33" s="216"/>
      <c r="CO33" s="453" t="s">
        <v>211</v>
      </c>
      <c r="CP33" s="453"/>
      <c r="CQ33" s="418" t="s">
        <v>216</v>
      </c>
      <c r="CR33" s="418"/>
      <c r="CS33" s="418"/>
      <c r="CT33" s="418"/>
      <c r="CU33" s="418"/>
      <c r="CV33" s="418"/>
      <c r="CW33" s="418"/>
      <c r="CX33" s="418"/>
      <c r="CY33" s="418"/>
      <c r="CZ33" s="418"/>
      <c r="DA33" s="418"/>
      <c r="DB33" s="418"/>
      <c r="DC33" s="418"/>
      <c r="DD33" s="418"/>
      <c r="DE33" s="418"/>
      <c r="DF33" s="216"/>
      <c r="DG33" s="617" t="s">
        <v>217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IF('各会計、関係団体の財政状況及び健全化判断比率'!B32="","",'各会計、関係団体の財政状況及び健全化判断比率'!B32)</f>
        <v>根室市水道事業会計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t="str">
        <f>IF(BY34="","",MAX(C34:D43,U34:V43,AM34:AN43,BE34:BF43)+1)</f>
        <v/>
      </c>
      <c r="BX34" s="618"/>
      <c r="BY34" s="619" t="str">
        <f>IF('各会計、関係団体の財政状況及び健全化判断比率'!B68="","",'各会計、関係団体の財政状況及び健全化判断比率'!B68)</f>
        <v/>
      </c>
      <c r="BZ34" s="619"/>
      <c r="CA34" s="619"/>
      <c r="CB34" s="619"/>
      <c r="CC34" s="619"/>
      <c r="CD34" s="619"/>
      <c r="CE34" s="619"/>
      <c r="CF34" s="619"/>
      <c r="CG34" s="619"/>
      <c r="CH34" s="619"/>
      <c r="CI34" s="619"/>
      <c r="CJ34" s="619"/>
      <c r="CK34" s="619"/>
      <c r="CL34" s="619"/>
      <c r="CM34" s="619"/>
      <c r="CN34" s="214"/>
      <c r="CO34" s="618">
        <f>IF(CQ34="","",MAX(C34:D43,U34:V43,AM34:AN43,BE34:BF43,BW34:BX43)+1)</f>
        <v>12</v>
      </c>
      <c r="CP34" s="618"/>
      <c r="CQ34" s="619" t="str">
        <f>IF('各会計、関係団体の財政状況及び健全化判断比率'!BS7="","",'各会計、関係団体の財政状況及び健全化判断比率'!BS7)</f>
        <v>根室水産コンビナート公社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流通加工センター汚水処理事業特別会計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介護保険特別会計事業勘定</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IF('各会計、関係団体の財政状況及び健全化判断比率'!B33="","",'各会計、関係団体の財政状況及び健全化判断比率'!B33)</f>
        <v>根室市下水道事業会計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t="str">
        <f t="shared" ref="BW35:BW43" si="2">IF(BY35="","",BW34+1)</f>
        <v/>
      </c>
      <c r="BX35" s="618"/>
      <c r="BY35" s="619" t="str">
        <f>IF('各会計、関係団体の財政状況及び健全化判断比率'!B69="","",'各会計、関係団体の財政状況及び健全化判断比率'!B69)</f>
        <v/>
      </c>
      <c r="BZ35" s="619"/>
      <c r="CA35" s="619"/>
      <c r="CB35" s="619"/>
      <c r="CC35" s="619"/>
      <c r="CD35" s="619"/>
      <c r="CE35" s="619"/>
      <c r="CF35" s="619"/>
      <c r="CG35" s="619"/>
      <c r="CH35" s="619"/>
      <c r="CI35" s="619"/>
      <c r="CJ35" s="619"/>
      <c r="CK35" s="619"/>
      <c r="CL35" s="619"/>
      <c r="CM35" s="619"/>
      <c r="CN35" s="214"/>
      <c r="CO35" s="618">
        <f t="shared" ref="CO35:CO43" si="3">IF(CQ35="","",CO34+1)</f>
        <v>13</v>
      </c>
      <c r="CP35" s="618"/>
      <c r="CQ35" s="619" t="str">
        <f>IF('各会計、関係団体の財政状況及び健全化判断比率'!BS8="","",'各会計、関係団体の財政状況及び健全化判断比率'!BS8)</f>
        <v>根室市観光開発公社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農業用水事業特別会計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10</v>
      </c>
      <c r="AN36" s="618"/>
      <c r="AO36" s="619" t="str">
        <f>IF('各会計、関係団体の財政状況及び健全化判断比率'!B34="","",'各会計、関係団体の財政状況及び健全化判断比率'!B34)</f>
        <v>根室市病院事業会計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f t="shared" si="3"/>
        <v>14</v>
      </c>
      <c r="CP36" s="618"/>
      <c r="CQ36" s="619" t="str">
        <f>IF('各会計、関係団体の財政状況及び健全化判断比率'!BS9="","",'各会計、関係団体の財政状況及び健全化判断比率'!BS9)</f>
        <v>根室市土地開発公社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市民交通傷害共済事業特別会計</v>
      </c>
      <c r="X37" s="619"/>
      <c r="Y37" s="619"/>
      <c r="Z37" s="619"/>
      <c r="AA37" s="619"/>
      <c r="AB37" s="619"/>
      <c r="AC37" s="619"/>
      <c r="AD37" s="619"/>
      <c r="AE37" s="619"/>
      <c r="AF37" s="619"/>
      <c r="AG37" s="619"/>
      <c r="AH37" s="619"/>
      <c r="AI37" s="619"/>
      <c r="AJ37" s="619"/>
      <c r="AK37" s="619"/>
      <c r="AL37" s="214"/>
      <c r="AM37" s="618">
        <f t="shared" si="0"/>
        <v>11</v>
      </c>
      <c r="AN37" s="618"/>
      <c r="AO37" s="619" t="str">
        <f>IF('各会計、関係団体の財政状況及び健全化判断比率'!B35="","",'各会計、関係団体の財政状況及び健全化判断比率'!B35)</f>
        <v>根室市港湾整備事業会計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218</v>
      </c>
      <c r="C46" s="186"/>
      <c r="D46" s="186"/>
      <c r="E46" s="186" t="s">
        <v>219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220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221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222</v>
      </c>
    </row>
    <row r="50" spans="5:5" x14ac:dyDescent="0.15">
      <c r="E50" s="188" t="s">
        <v>223</v>
      </c>
    </row>
    <row r="51" spans="5:5" x14ac:dyDescent="0.15">
      <c r="E51" s="188" t="s">
        <v>224</v>
      </c>
    </row>
    <row r="52" spans="5:5" x14ac:dyDescent="0.15">
      <c r="E52" s="188" t="s">
        <v>225</v>
      </c>
    </row>
    <row r="53" spans="5:5" x14ac:dyDescent="0.15"/>
    <row r="54" spans="5:5" x14ac:dyDescent="0.15"/>
    <row r="55" spans="5:5" x14ac:dyDescent="0.15"/>
    <row r="56" spans="5:5" x14ac:dyDescent="0.15"/>
  </sheetData>
  <sheetProtection algorithmName="SHA-512" hashValue="rKQWMGShrbU0KQQalr2MCFB3YI0lcOdmC5TLPP1d9ACUeHNMCsFoENW7v7Vl4Bmjh1hKzyriV3NP9n/OsAmHXQ==" saltValue="ZhYubl3pjQmWSHcGPW6U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573</v>
      </c>
      <c r="D34" s="1210"/>
      <c r="E34" s="1211"/>
      <c r="F34" s="32">
        <v>1.55</v>
      </c>
      <c r="G34" s="33">
        <v>1.55</v>
      </c>
      <c r="H34" s="33">
        <v>7.0000000000000007E-2</v>
      </c>
      <c r="I34" s="33">
        <v>0.02</v>
      </c>
      <c r="J34" s="34" t="s">
        <v>574</v>
      </c>
      <c r="K34" s="22"/>
      <c r="L34" s="22"/>
      <c r="M34" s="22"/>
      <c r="N34" s="22"/>
      <c r="O34" s="22"/>
      <c r="P34" s="22"/>
    </row>
    <row r="35" spans="1:16" ht="39" customHeight="1" x14ac:dyDescent="0.15">
      <c r="A35" s="22"/>
      <c r="B35" s="35"/>
      <c r="C35" s="1204" t="s">
        <v>575</v>
      </c>
      <c r="D35" s="1205"/>
      <c r="E35" s="1206"/>
      <c r="F35" s="36">
        <v>5.33</v>
      </c>
      <c r="G35" s="37">
        <v>5.64</v>
      </c>
      <c r="H35" s="37">
        <v>6.48</v>
      </c>
      <c r="I35" s="37">
        <v>7.28</v>
      </c>
      <c r="J35" s="38">
        <v>7.98</v>
      </c>
      <c r="K35" s="22"/>
      <c r="L35" s="22"/>
      <c r="M35" s="22"/>
      <c r="N35" s="22"/>
      <c r="O35" s="22"/>
      <c r="P35" s="22"/>
    </row>
    <row r="36" spans="1:16" ht="39" customHeight="1" x14ac:dyDescent="0.15">
      <c r="A36" s="22"/>
      <c r="B36" s="35"/>
      <c r="C36" s="1204" t="s">
        <v>576</v>
      </c>
      <c r="D36" s="1205"/>
      <c r="E36" s="1206"/>
      <c r="F36" s="36">
        <v>1.34</v>
      </c>
      <c r="G36" s="37">
        <v>1.87</v>
      </c>
      <c r="H36" s="37">
        <v>2.68</v>
      </c>
      <c r="I36" s="37">
        <v>3.4</v>
      </c>
      <c r="J36" s="38">
        <v>3.7</v>
      </c>
      <c r="K36" s="22"/>
      <c r="L36" s="22"/>
      <c r="M36" s="22"/>
      <c r="N36" s="22"/>
      <c r="O36" s="22"/>
      <c r="P36" s="22"/>
    </row>
    <row r="37" spans="1:16" ht="39" customHeight="1" x14ac:dyDescent="0.15">
      <c r="A37" s="22"/>
      <c r="B37" s="35"/>
      <c r="C37" s="1204" t="s">
        <v>577</v>
      </c>
      <c r="D37" s="1205"/>
      <c r="E37" s="1206"/>
      <c r="F37" s="36">
        <v>0.87</v>
      </c>
      <c r="G37" s="37">
        <v>0.62</v>
      </c>
      <c r="H37" s="37">
        <v>0.92</v>
      </c>
      <c r="I37" s="37">
        <v>0.64</v>
      </c>
      <c r="J37" s="38">
        <v>2.35</v>
      </c>
      <c r="K37" s="22"/>
      <c r="L37" s="22"/>
      <c r="M37" s="22"/>
      <c r="N37" s="22"/>
      <c r="O37" s="22"/>
      <c r="P37" s="22"/>
    </row>
    <row r="38" spans="1:16" ht="39" customHeight="1" x14ac:dyDescent="0.15">
      <c r="A38" s="22"/>
      <c r="B38" s="35"/>
      <c r="C38" s="1204" t="s">
        <v>578</v>
      </c>
      <c r="D38" s="1205"/>
      <c r="E38" s="1206"/>
      <c r="F38" s="36">
        <v>0.02</v>
      </c>
      <c r="G38" s="37" t="s">
        <v>579</v>
      </c>
      <c r="H38" s="37">
        <v>0.45</v>
      </c>
      <c r="I38" s="37">
        <v>0.62</v>
      </c>
      <c r="J38" s="38">
        <v>1.52</v>
      </c>
      <c r="K38" s="22"/>
      <c r="L38" s="22"/>
      <c r="M38" s="22"/>
      <c r="N38" s="22"/>
      <c r="O38" s="22"/>
      <c r="P38" s="22"/>
    </row>
    <row r="39" spans="1:16" ht="39" customHeight="1" x14ac:dyDescent="0.15">
      <c r="A39" s="22"/>
      <c r="B39" s="35"/>
      <c r="C39" s="1204" t="s">
        <v>580</v>
      </c>
      <c r="D39" s="1205"/>
      <c r="E39" s="1206"/>
      <c r="F39" s="36">
        <v>2.5299999999999998</v>
      </c>
      <c r="G39" s="37">
        <v>1.81</v>
      </c>
      <c r="H39" s="37">
        <v>1.0900000000000001</v>
      </c>
      <c r="I39" s="37">
        <v>0.46</v>
      </c>
      <c r="J39" s="38">
        <v>1.43</v>
      </c>
      <c r="K39" s="22"/>
      <c r="L39" s="22"/>
      <c r="M39" s="22"/>
      <c r="N39" s="22"/>
      <c r="O39" s="22"/>
      <c r="P39" s="22"/>
    </row>
    <row r="40" spans="1:16" ht="39" customHeight="1" x14ac:dyDescent="0.15">
      <c r="A40" s="22"/>
      <c r="B40" s="35"/>
      <c r="C40" s="1204" t="s">
        <v>581</v>
      </c>
      <c r="D40" s="1205"/>
      <c r="E40" s="1206"/>
      <c r="F40" s="36">
        <v>0.68</v>
      </c>
      <c r="G40" s="37">
        <v>0.89</v>
      </c>
      <c r="H40" s="37">
        <v>0.94</v>
      </c>
      <c r="I40" s="37">
        <v>0.64</v>
      </c>
      <c r="J40" s="38">
        <v>0.15</v>
      </c>
      <c r="K40" s="22"/>
      <c r="L40" s="22"/>
      <c r="M40" s="22"/>
      <c r="N40" s="22"/>
      <c r="O40" s="22"/>
      <c r="P40" s="22"/>
    </row>
    <row r="41" spans="1:16" ht="39" customHeight="1" x14ac:dyDescent="0.15">
      <c r="A41" s="22"/>
      <c r="B41" s="35"/>
      <c r="C41" s="1204" t="s">
        <v>582</v>
      </c>
      <c r="D41" s="1205"/>
      <c r="E41" s="1206"/>
      <c r="F41" s="36">
        <v>0.01</v>
      </c>
      <c r="G41" s="37">
        <v>0</v>
      </c>
      <c r="H41" s="37">
        <v>0</v>
      </c>
      <c r="I41" s="37">
        <v>0.09</v>
      </c>
      <c r="J41" s="38">
        <v>0.08</v>
      </c>
      <c r="K41" s="22"/>
      <c r="L41" s="22"/>
      <c r="M41" s="22"/>
      <c r="N41" s="22"/>
      <c r="O41" s="22"/>
      <c r="P41" s="22"/>
    </row>
    <row r="42" spans="1:16" ht="39" customHeight="1" x14ac:dyDescent="0.15">
      <c r="A42" s="22"/>
      <c r="B42" s="39"/>
      <c r="C42" s="1204" t="s">
        <v>583</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584</v>
      </c>
      <c r="D43" s="1208"/>
      <c r="E43" s="1209"/>
      <c r="F43" s="41">
        <v>0.05</v>
      </c>
      <c r="G43" s="42">
        <v>0.05</v>
      </c>
      <c r="H43" s="42">
        <v>0.06</v>
      </c>
      <c r="I43" s="42">
        <v>0.03</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Dn+R7pmlkSWP+u3/54L2JwF0zZeO9dN7l56K4Xn0WoOCKi35ZqKOWLffuGN5JnlrYbUbLLLwrAZ+76EjykQAQ==" saltValue="Up2s+4YafrfCIBJjPyP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2208</v>
      </c>
      <c r="L45" s="60">
        <v>2247</v>
      </c>
      <c r="M45" s="60">
        <v>2103</v>
      </c>
      <c r="N45" s="60">
        <v>2133</v>
      </c>
      <c r="O45" s="61">
        <v>2070</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15">
      <c r="A48" s="48"/>
      <c r="B48" s="1214"/>
      <c r="C48" s="1215"/>
      <c r="D48" s="62"/>
      <c r="E48" s="1220" t="s">
        <v>15</v>
      </c>
      <c r="F48" s="1220"/>
      <c r="G48" s="1220"/>
      <c r="H48" s="1220"/>
      <c r="I48" s="1220"/>
      <c r="J48" s="1221"/>
      <c r="K48" s="63">
        <v>452</v>
      </c>
      <c r="L48" s="64">
        <v>333</v>
      </c>
      <c r="M48" s="64">
        <v>337</v>
      </c>
      <c r="N48" s="64">
        <v>250</v>
      </c>
      <c r="O48" s="65">
        <v>347</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522</v>
      </c>
      <c r="L49" s="64" t="s">
        <v>522</v>
      </c>
      <c r="M49" s="64" t="s">
        <v>522</v>
      </c>
      <c r="N49" s="64" t="s">
        <v>522</v>
      </c>
      <c r="O49" s="65" t="s">
        <v>522</v>
      </c>
      <c r="P49" s="48"/>
      <c r="Q49" s="48"/>
      <c r="R49" s="48"/>
      <c r="S49" s="48"/>
      <c r="T49" s="48"/>
      <c r="U49" s="48"/>
    </row>
    <row r="50" spans="1:21" ht="30.75" customHeight="1" x14ac:dyDescent="0.15">
      <c r="A50" s="48"/>
      <c r="B50" s="1214"/>
      <c r="C50" s="1215"/>
      <c r="D50" s="62"/>
      <c r="E50" s="1220" t="s">
        <v>17</v>
      </c>
      <c r="F50" s="1220"/>
      <c r="G50" s="1220"/>
      <c r="H50" s="1220"/>
      <c r="I50" s="1220"/>
      <c r="J50" s="1221"/>
      <c r="K50" s="63">
        <v>32</v>
      </c>
      <c r="L50" s="64">
        <v>25</v>
      </c>
      <c r="M50" s="64">
        <v>17</v>
      </c>
      <c r="N50" s="64">
        <v>7</v>
      </c>
      <c r="O50" s="65">
        <v>1</v>
      </c>
      <c r="P50" s="48"/>
      <c r="Q50" s="48"/>
      <c r="R50" s="48"/>
      <c r="S50" s="48"/>
      <c r="T50" s="48"/>
      <c r="U50" s="48"/>
    </row>
    <row r="51" spans="1:21" ht="30.75" customHeight="1" x14ac:dyDescent="0.15">
      <c r="A51" s="48"/>
      <c r="B51" s="1216"/>
      <c r="C51" s="1217"/>
      <c r="D51" s="66"/>
      <c r="E51" s="1220" t="s">
        <v>18</v>
      </c>
      <c r="F51" s="1220"/>
      <c r="G51" s="1220"/>
      <c r="H51" s="1220"/>
      <c r="I51" s="1220"/>
      <c r="J51" s="1221"/>
      <c r="K51" s="63">
        <v>2</v>
      </c>
      <c r="L51" s="64">
        <v>1</v>
      </c>
      <c r="M51" s="64">
        <v>1</v>
      </c>
      <c r="N51" s="64">
        <v>1</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1854</v>
      </c>
      <c r="L52" s="64">
        <v>2013</v>
      </c>
      <c r="M52" s="64">
        <v>1814</v>
      </c>
      <c r="N52" s="64">
        <v>1770</v>
      </c>
      <c r="O52" s="65">
        <v>1706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840</v>
      </c>
      <c r="L53" s="69">
        <v>593</v>
      </c>
      <c r="M53" s="69">
        <v>644</v>
      </c>
      <c r="N53" s="69">
        <v>621</v>
      </c>
      <c r="O53" s="70">
        <v>712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4ekcfjru4uupRX/jr8Ih3NVUJ2DADm2qR9t8QXQ3yp8m4k3yakGGFLft4pqJiyobK2BGevPy2N6ZOqXPR4MA==" saltValue="DkuRm+yfQRrD2tsFlMJ+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38" t="s">
        <v>30</v>
      </c>
      <c r="C41" s="1239"/>
      <c r="D41" s="102"/>
      <c r="E41" s="1244" t="s">
        <v>31</v>
      </c>
      <c r="F41" s="1244"/>
      <c r="G41" s="1244"/>
      <c r="H41" s="1245"/>
      <c r="I41" s="103">
        <v>20638</v>
      </c>
      <c r="J41" s="104">
        <v>19763</v>
      </c>
      <c r="K41" s="104">
        <v>19160</v>
      </c>
      <c r="L41" s="104">
        <v>18208</v>
      </c>
      <c r="M41" s="105">
        <v>17202</v>
      </c>
    </row>
    <row r="42" spans="2:13" ht="27.75" customHeight="1" x14ac:dyDescent="0.15">
      <c r="B42" s="1240"/>
      <c r="C42" s="1241"/>
      <c r="D42" s="106"/>
      <c r="E42" s="1246" t="s">
        <v>32</v>
      </c>
      <c r="F42" s="1246"/>
      <c r="G42" s="1246"/>
      <c r="H42" s="1247"/>
      <c r="I42" s="107">
        <v>159</v>
      </c>
      <c r="J42" s="108">
        <v>135</v>
      </c>
      <c r="K42" s="108">
        <v>118</v>
      </c>
      <c r="L42" s="108">
        <v>111</v>
      </c>
      <c r="M42" s="109">
        <v>110</v>
      </c>
    </row>
    <row r="43" spans="2:13" ht="27.75" customHeight="1" x14ac:dyDescent="0.15">
      <c r="B43" s="1240"/>
      <c r="C43" s="1241"/>
      <c r="D43" s="106"/>
      <c r="E43" s="1246" t="s">
        <v>33</v>
      </c>
      <c r="F43" s="1246"/>
      <c r="G43" s="1246"/>
      <c r="H43" s="1247"/>
      <c r="I43" s="107">
        <v>4638</v>
      </c>
      <c r="J43" s="108">
        <v>4041</v>
      </c>
      <c r="K43" s="108">
        <v>3811</v>
      </c>
      <c r="L43" s="108">
        <v>3451</v>
      </c>
      <c r="M43" s="109">
        <v>3857</v>
      </c>
    </row>
    <row r="44" spans="2:13" ht="27.75" customHeight="1" x14ac:dyDescent="0.15">
      <c r="B44" s="1240"/>
      <c r="C44" s="1241"/>
      <c r="D44" s="106"/>
      <c r="E44" s="1246" t="s">
        <v>34</v>
      </c>
      <c r="F44" s="1246"/>
      <c r="G44" s="1246"/>
      <c r="H44" s="1247"/>
      <c r="I44" s="107" t="s">
        <v>522</v>
      </c>
      <c r="J44" s="108" t="s">
        <v>522</v>
      </c>
      <c r="K44" s="108" t="s">
        <v>522</v>
      </c>
      <c r="L44" s="108" t="s">
        <v>522</v>
      </c>
      <c r="M44" s="109" t="s">
        <v>522</v>
      </c>
    </row>
    <row r="45" spans="2:13" ht="27.75" customHeight="1" x14ac:dyDescent="0.15">
      <c r="B45" s="1240"/>
      <c r="C45" s="1241"/>
      <c r="D45" s="106"/>
      <c r="E45" s="1246" t="s">
        <v>35</v>
      </c>
      <c r="F45" s="1246"/>
      <c r="G45" s="1246"/>
      <c r="H45" s="1247"/>
      <c r="I45" s="107">
        <v>3675</v>
      </c>
      <c r="J45" s="108">
        <v>3832</v>
      </c>
      <c r="K45" s="108">
        <v>3819</v>
      </c>
      <c r="L45" s="108">
        <v>3346</v>
      </c>
      <c r="M45" s="109">
        <v>3301</v>
      </c>
    </row>
    <row r="46" spans="2:13" ht="27.75" customHeight="1" x14ac:dyDescent="0.15">
      <c r="B46" s="1240"/>
      <c r="C46" s="1241"/>
      <c r="D46" s="110"/>
      <c r="E46" s="1246" t="s">
        <v>36</v>
      </c>
      <c r="F46" s="1246"/>
      <c r="G46" s="1246"/>
      <c r="H46" s="1247"/>
      <c r="I46" s="107" t="s">
        <v>522</v>
      </c>
      <c r="J46" s="108" t="s">
        <v>522</v>
      </c>
      <c r="K46" s="108" t="s">
        <v>522</v>
      </c>
      <c r="L46" s="108" t="s">
        <v>522</v>
      </c>
      <c r="M46" s="109" t="s">
        <v>522</v>
      </c>
    </row>
    <row r="47" spans="2:13" ht="27.75" customHeight="1" x14ac:dyDescent="0.15">
      <c r="B47" s="1240"/>
      <c r="C47" s="1241"/>
      <c r="D47" s="111"/>
      <c r="E47" s="1248" t="s">
        <v>37</v>
      </c>
      <c r="F47" s="1249"/>
      <c r="G47" s="1249"/>
      <c r="H47" s="1250"/>
      <c r="I47" s="107" t="s">
        <v>522</v>
      </c>
      <c r="J47" s="108" t="s">
        <v>522</v>
      </c>
      <c r="K47" s="108" t="s">
        <v>522</v>
      </c>
      <c r="L47" s="108" t="s">
        <v>522</v>
      </c>
      <c r="M47" s="109" t="s">
        <v>522</v>
      </c>
    </row>
    <row r="48" spans="2:13" ht="27.75" customHeight="1" x14ac:dyDescent="0.15">
      <c r="B48" s="1240"/>
      <c r="C48" s="1241"/>
      <c r="D48" s="106"/>
      <c r="E48" s="1246" t="s">
        <v>38</v>
      </c>
      <c r="F48" s="1246"/>
      <c r="G48" s="1246"/>
      <c r="H48" s="1247"/>
      <c r="I48" s="107" t="s">
        <v>522</v>
      </c>
      <c r="J48" s="108" t="s">
        <v>522</v>
      </c>
      <c r="K48" s="108" t="s">
        <v>522</v>
      </c>
      <c r="L48" s="108" t="s">
        <v>522</v>
      </c>
      <c r="M48" s="109" t="s">
        <v>522</v>
      </c>
    </row>
    <row r="49" spans="2:13" ht="27.75" customHeight="1" x14ac:dyDescent="0.15">
      <c r="B49" s="1242"/>
      <c r="C49" s="1243"/>
      <c r="D49" s="106"/>
      <c r="E49" s="1246" t="s">
        <v>39</v>
      </c>
      <c r="F49" s="1246"/>
      <c r="G49" s="1246"/>
      <c r="H49" s="1247"/>
      <c r="I49" s="107" t="s">
        <v>522</v>
      </c>
      <c r="J49" s="108" t="s">
        <v>522</v>
      </c>
      <c r="K49" s="108" t="s">
        <v>522</v>
      </c>
      <c r="L49" s="108" t="s">
        <v>522</v>
      </c>
      <c r="M49" s="109" t="s">
        <v>522</v>
      </c>
    </row>
    <row r="50" spans="2:13" ht="27.75" customHeight="1" x14ac:dyDescent="0.15">
      <c r="B50" s="1251" t="s">
        <v>40</v>
      </c>
      <c r="C50" s="1252"/>
      <c r="D50" s="112"/>
      <c r="E50" s="1246" t="s">
        <v>41</v>
      </c>
      <c r="F50" s="1246"/>
      <c r="G50" s="1246"/>
      <c r="H50" s="1247"/>
      <c r="I50" s="107">
        <v>3179</v>
      </c>
      <c r="J50" s="108">
        <v>4085</v>
      </c>
      <c r="K50" s="108">
        <v>5106</v>
      </c>
      <c r="L50" s="108">
        <v>6600</v>
      </c>
      <c r="M50" s="109">
        <v>8432</v>
      </c>
    </row>
    <row r="51" spans="2:13" ht="27.75" customHeight="1" x14ac:dyDescent="0.15">
      <c r="B51" s="1240"/>
      <c r="C51" s="1241"/>
      <c r="D51" s="106"/>
      <c r="E51" s="1246" t="s">
        <v>42</v>
      </c>
      <c r="F51" s="1246"/>
      <c r="G51" s="1246"/>
      <c r="H51" s="1247"/>
      <c r="I51" s="107">
        <v>4122</v>
      </c>
      <c r="J51" s="108">
        <v>3899</v>
      </c>
      <c r="K51" s="108">
        <v>3322</v>
      </c>
      <c r="L51" s="108">
        <v>3176</v>
      </c>
      <c r="M51" s="109">
        <v>2978</v>
      </c>
    </row>
    <row r="52" spans="2:13" ht="27.75" customHeight="1" x14ac:dyDescent="0.15">
      <c r="B52" s="1242"/>
      <c r="C52" s="1243"/>
      <c r="D52" s="106"/>
      <c r="E52" s="1246" t="s">
        <v>43</v>
      </c>
      <c r="F52" s="1246"/>
      <c r="G52" s="1246"/>
      <c r="H52" s="1247"/>
      <c r="I52" s="107">
        <v>15160</v>
      </c>
      <c r="J52" s="108">
        <v>14513</v>
      </c>
      <c r="K52" s="108">
        <v>14253</v>
      </c>
      <c r="L52" s="108">
        <v>13587</v>
      </c>
      <c r="M52" s="109">
        <v>13518</v>
      </c>
    </row>
    <row r="53" spans="2:13" ht="27.75" customHeight="1" thickBot="1" x14ac:dyDescent="0.2">
      <c r="B53" s="1253" t="s">
        <v>44</v>
      </c>
      <c r="C53" s="1254"/>
      <c r="D53" s="113"/>
      <c r="E53" s="1255" t="s">
        <v>45</v>
      </c>
      <c r="F53" s="1255"/>
      <c r="G53" s="1255"/>
      <c r="H53" s="1256"/>
      <c r="I53" s="114">
        <v>6650</v>
      </c>
      <c r="J53" s="115">
        <v>5273</v>
      </c>
      <c r="K53" s="115">
        <v>4227</v>
      </c>
      <c r="L53" s="115">
        <v>1752</v>
      </c>
      <c r="M53" s="116">
        <v>-456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DCIzqGf1qOT+osQPn0riVtX+WknS6JPwV6eu32viyHP6NOqKp5uxGQxE/jA19Ne5HwdaTmVPVscGnZhKgR32Q==" saltValue="b5HFJroE850/Dcfx6bY1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5" t="s">
        <v>48</v>
      </c>
      <c r="D55" s="1265"/>
      <c r="E55" s="1266"/>
      <c r="F55" s="128">
        <v>832</v>
      </c>
      <c r="G55" s="128">
        <v>782</v>
      </c>
      <c r="H55" s="129">
        <v>813</v>
      </c>
    </row>
    <row r="56" spans="2:8" ht="52.5" customHeight="1" x14ac:dyDescent="0.15">
      <c r="B56" s="130"/>
      <c r="C56" s="1267" t="s">
        <v>49</v>
      </c>
      <c r="D56" s="1267"/>
      <c r="E56" s="1268"/>
      <c r="F56" s="131">
        <v>374</v>
      </c>
      <c r="G56" s="131">
        <v>374</v>
      </c>
      <c r="H56" s="132">
        <v>374</v>
      </c>
    </row>
    <row r="57" spans="2:8" ht="53.25" customHeight="1" x14ac:dyDescent="0.15">
      <c r="B57" s="130"/>
      <c r="C57" s="1269" t="s">
        <v>50</v>
      </c>
      <c r="D57" s="1269"/>
      <c r="E57" s="1270"/>
      <c r="F57" s="133">
        <v>3487</v>
      </c>
      <c r="G57" s="133">
        <v>4906</v>
      </c>
      <c r="H57" s="134">
        <v>6617</v>
      </c>
    </row>
    <row r="58" spans="2:8" ht="45.75" customHeight="1" x14ac:dyDescent="0.15">
      <c r="B58" s="135"/>
      <c r="C58" s="1257" t="s">
        <v>51</v>
      </c>
      <c r="D58" s="1258"/>
      <c r="E58" s="1259"/>
      <c r="F58" s="136"/>
      <c r="G58" s="136"/>
      <c r="H58" s="137"/>
    </row>
    <row r="59" spans="2:8" ht="45.75" customHeight="1" x14ac:dyDescent="0.15">
      <c r="B59" s="135"/>
      <c r="C59" s="1257" t="s">
        <v>51</v>
      </c>
      <c r="D59" s="1258"/>
      <c r="E59" s="1259"/>
      <c r="F59" s="136"/>
      <c r="G59" s="136"/>
      <c r="H59" s="137"/>
    </row>
    <row r="60" spans="2:8" ht="45.75" customHeight="1" x14ac:dyDescent="0.15">
      <c r="B60" s="135"/>
      <c r="C60" s="1257" t="s">
        <v>52</v>
      </c>
      <c r="D60" s="1258"/>
      <c r="E60" s="1259"/>
      <c r="F60" s="136"/>
      <c r="G60" s="136"/>
      <c r="H60" s="137"/>
    </row>
    <row r="61" spans="2:8" ht="45.75" customHeight="1" x14ac:dyDescent="0.15">
      <c r="B61" s="135"/>
      <c r="C61" s="1257" t="s">
        <v>51</v>
      </c>
      <c r="D61" s="1258"/>
      <c r="E61" s="1259"/>
      <c r="F61" s="136"/>
      <c r="G61" s="136"/>
      <c r="H61" s="137"/>
    </row>
    <row r="62" spans="2:8" ht="45.75" customHeight="1" thickBot="1" x14ac:dyDescent="0.2">
      <c r="B62" s="138"/>
      <c r="C62" s="1260" t="s">
        <v>53</v>
      </c>
      <c r="D62" s="1261"/>
      <c r="E62" s="1262"/>
      <c r="F62" s="139"/>
      <c r="G62" s="139"/>
      <c r="H62" s="140"/>
    </row>
    <row r="63" spans="2:8" ht="52.5" customHeight="1" thickBot="1" x14ac:dyDescent="0.2">
      <c r="B63" s="141"/>
      <c r="C63" s="1263" t="s">
        <v>54</v>
      </c>
      <c r="D63" s="1263"/>
      <c r="E63" s="1264"/>
      <c r="F63" s="142">
        <v>4693</v>
      </c>
      <c r="G63" s="142">
        <v>6062</v>
      </c>
      <c r="H63" s="143">
        <v>7805</v>
      </c>
    </row>
    <row r="64" spans="2:8" ht="15" customHeight="1" x14ac:dyDescent="0.15"/>
  </sheetData>
  <sheetProtection algorithmName="SHA-512" hashValue="4G5ElBHT4y/EaLm06QwCTjrz/l+pARwPGZ5U1qr7qi/00LBo83CiSn+Zms0dpmL2O7L7hHHD6ofctyqySB6PWw==" saltValue="ZHOuRd7CHKBdRaqqHvZI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565</v>
      </c>
      <c r="BQ50" s="1305"/>
      <c r="BR50" s="1305"/>
      <c r="BS50" s="1305"/>
      <c r="BT50" s="1305"/>
      <c r="BU50" s="1305"/>
      <c r="BV50" s="1305"/>
      <c r="BW50" s="1305"/>
      <c r="BX50" s="1305" t="s">
        <v>566</v>
      </c>
      <c r="BY50" s="1305"/>
      <c r="BZ50" s="1305"/>
      <c r="CA50" s="1305"/>
      <c r="CB50" s="1305"/>
      <c r="CC50" s="1305"/>
      <c r="CD50" s="1305"/>
      <c r="CE50" s="1305"/>
      <c r="CF50" s="1305" t="s">
        <v>567</v>
      </c>
      <c r="CG50" s="1305"/>
      <c r="CH50" s="1305"/>
      <c r="CI50" s="1305"/>
      <c r="CJ50" s="1305"/>
      <c r="CK50" s="1305"/>
      <c r="CL50" s="1305"/>
      <c r="CM50" s="1305"/>
      <c r="CN50" s="1305" t="s">
        <v>568</v>
      </c>
      <c r="CO50" s="1305"/>
      <c r="CP50" s="1305"/>
      <c r="CQ50" s="1305"/>
      <c r="CR50" s="1305"/>
      <c r="CS50" s="1305"/>
      <c r="CT50" s="1305"/>
      <c r="CU50" s="1305"/>
      <c r="CV50" s="1305" t="s">
        <v>569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600</v>
      </c>
      <c r="AO51" s="1309"/>
      <c r="AP51" s="1309"/>
      <c r="AQ51" s="1309"/>
      <c r="AR51" s="1309"/>
      <c r="AS51" s="1309"/>
      <c r="AT51" s="1309"/>
      <c r="AU51" s="1309"/>
      <c r="AV51" s="1309"/>
      <c r="AW51" s="1309"/>
      <c r="AX51" s="1309"/>
      <c r="AY51" s="1309"/>
      <c r="AZ51" s="1309"/>
      <c r="BA51" s="1309"/>
      <c r="BB51" s="1309" t="s">
        <v>601</v>
      </c>
      <c r="BC51" s="1309"/>
      <c r="BD51" s="1309"/>
      <c r="BE51" s="1309"/>
      <c r="BF51" s="1309"/>
      <c r="BG51" s="1309"/>
      <c r="BH51" s="1309"/>
      <c r="BI51" s="1309"/>
      <c r="BJ51" s="1309"/>
      <c r="BK51" s="1309"/>
      <c r="BL51" s="1309"/>
      <c r="BM51" s="1309"/>
      <c r="BN51" s="1309"/>
      <c r="BO51" s="1309"/>
      <c r="BP51" s="1310">
        <v>83.4</v>
      </c>
      <c r="BQ51" s="1310"/>
      <c r="BR51" s="1310"/>
      <c r="BS51" s="1310"/>
      <c r="BT51" s="1310"/>
      <c r="BU51" s="1310"/>
      <c r="BV51" s="1310"/>
      <c r="BW51" s="1310"/>
      <c r="BX51" s="1310">
        <v>66.599999999999994</v>
      </c>
      <c r="BY51" s="1310"/>
      <c r="BZ51" s="1310"/>
      <c r="CA51" s="1310"/>
      <c r="CB51" s="1310"/>
      <c r="CC51" s="1310"/>
      <c r="CD51" s="1310"/>
      <c r="CE51" s="1310"/>
      <c r="CF51" s="1310">
        <v>54.2</v>
      </c>
      <c r="CG51" s="1310"/>
      <c r="CH51" s="1310"/>
      <c r="CI51" s="1310"/>
      <c r="CJ51" s="1310"/>
      <c r="CK51" s="1310"/>
      <c r="CL51" s="1310"/>
      <c r="CM51" s="1310"/>
      <c r="CN51" s="1310">
        <v>22.8</v>
      </c>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602</v>
      </c>
      <c r="BC53" s="1309"/>
      <c r="BD53" s="1309"/>
      <c r="BE53" s="1309"/>
      <c r="BF53" s="1309"/>
      <c r="BG53" s="1309"/>
      <c r="BH53" s="1309"/>
      <c r="BI53" s="1309"/>
      <c r="BJ53" s="1309"/>
      <c r="BK53" s="1309"/>
      <c r="BL53" s="1309"/>
      <c r="BM53" s="1309"/>
      <c r="BN53" s="1309"/>
      <c r="BO53" s="1309"/>
      <c r="BP53" s="1310">
        <v>67.2</v>
      </c>
      <c r="BQ53" s="1310"/>
      <c r="BR53" s="1310"/>
      <c r="BS53" s="1310"/>
      <c r="BT53" s="1310"/>
      <c r="BU53" s="1310"/>
      <c r="BV53" s="1310"/>
      <c r="BW53" s="1310"/>
      <c r="BX53" s="1310">
        <v>68.5</v>
      </c>
      <c r="BY53" s="1310"/>
      <c r="BZ53" s="1310"/>
      <c r="CA53" s="1310"/>
      <c r="CB53" s="1310"/>
      <c r="CC53" s="1310"/>
      <c r="CD53" s="1310"/>
      <c r="CE53" s="1310"/>
      <c r="CF53" s="1310">
        <v>68.7</v>
      </c>
      <c r="CG53" s="1310"/>
      <c r="CH53" s="1310"/>
      <c r="CI53" s="1310"/>
      <c r="CJ53" s="1310"/>
      <c r="CK53" s="1310"/>
      <c r="CL53" s="1310"/>
      <c r="CM53" s="1310"/>
      <c r="CN53" s="1310">
        <v>69.8</v>
      </c>
      <c r="CO53" s="1310"/>
      <c r="CP53" s="1310"/>
      <c r="CQ53" s="1310"/>
      <c r="CR53" s="1310"/>
      <c r="CS53" s="1310"/>
      <c r="CT53" s="1310"/>
      <c r="CU53" s="1310"/>
      <c r="CV53" s="1310">
        <v>70.2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603</v>
      </c>
      <c r="AO55" s="1305"/>
      <c r="AP55" s="1305"/>
      <c r="AQ55" s="1305"/>
      <c r="AR55" s="1305"/>
      <c r="AS55" s="1305"/>
      <c r="AT55" s="1305"/>
      <c r="AU55" s="1305"/>
      <c r="AV55" s="1305"/>
      <c r="AW55" s="1305"/>
      <c r="AX55" s="1305"/>
      <c r="AY55" s="1305"/>
      <c r="AZ55" s="1305"/>
      <c r="BA55" s="1305"/>
      <c r="BB55" s="1309" t="s">
        <v>601</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602</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604</v>
      </c>
    </row>
    <row r="64" spans="1:109" x14ac:dyDescent="0.15">
      <c r="B64" s="1280"/>
      <c r="G64" s="1287"/>
      <c r="I64" s="1320"/>
      <c r="J64" s="1320"/>
      <c r="K64" s="1320"/>
      <c r="L64" s="1320"/>
      <c r="M64" s="1320"/>
      <c r="N64" s="1321"/>
      <c r="AM64" s="1287"/>
      <c r="AN64" s="1287" t="s">
        <v>597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565</v>
      </c>
      <c r="BQ72" s="1305"/>
      <c r="BR72" s="1305"/>
      <c r="BS72" s="1305"/>
      <c r="BT72" s="1305"/>
      <c r="BU72" s="1305"/>
      <c r="BV72" s="1305"/>
      <c r="BW72" s="1305"/>
      <c r="BX72" s="1305" t="s">
        <v>566</v>
      </c>
      <c r="BY72" s="1305"/>
      <c r="BZ72" s="1305"/>
      <c r="CA72" s="1305"/>
      <c r="CB72" s="1305"/>
      <c r="CC72" s="1305"/>
      <c r="CD72" s="1305"/>
      <c r="CE72" s="1305"/>
      <c r="CF72" s="1305" t="s">
        <v>567</v>
      </c>
      <c r="CG72" s="1305"/>
      <c r="CH72" s="1305"/>
      <c r="CI72" s="1305"/>
      <c r="CJ72" s="1305"/>
      <c r="CK72" s="1305"/>
      <c r="CL72" s="1305"/>
      <c r="CM72" s="1305"/>
      <c r="CN72" s="1305" t="s">
        <v>568</v>
      </c>
      <c r="CO72" s="1305"/>
      <c r="CP72" s="1305"/>
      <c r="CQ72" s="1305"/>
      <c r="CR72" s="1305"/>
      <c r="CS72" s="1305"/>
      <c r="CT72" s="1305"/>
      <c r="CU72" s="1305"/>
      <c r="CV72" s="1305" t="s">
        <v>569</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600</v>
      </c>
      <c r="AO73" s="1309"/>
      <c r="AP73" s="1309"/>
      <c r="AQ73" s="1309"/>
      <c r="AR73" s="1309"/>
      <c r="AS73" s="1309"/>
      <c r="AT73" s="1309"/>
      <c r="AU73" s="1309"/>
      <c r="AV73" s="1309"/>
      <c r="AW73" s="1309"/>
      <c r="AX73" s="1309"/>
      <c r="AY73" s="1309"/>
      <c r="AZ73" s="1309"/>
      <c r="BA73" s="1309"/>
      <c r="BB73" s="1309" t="s">
        <v>601</v>
      </c>
      <c r="BC73" s="1309"/>
      <c r="BD73" s="1309"/>
      <c r="BE73" s="1309"/>
      <c r="BF73" s="1309"/>
      <c r="BG73" s="1309"/>
      <c r="BH73" s="1309"/>
      <c r="BI73" s="1309"/>
      <c r="BJ73" s="1309"/>
      <c r="BK73" s="1309"/>
      <c r="BL73" s="1309"/>
      <c r="BM73" s="1309"/>
      <c r="BN73" s="1309"/>
      <c r="BO73" s="1309"/>
      <c r="BP73" s="1310">
        <v>83.4</v>
      </c>
      <c r="BQ73" s="1310"/>
      <c r="BR73" s="1310"/>
      <c r="BS73" s="1310"/>
      <c r="BT73" s="1310"/>
      <c r="BU73" s="1310"/>
      <c r="BV73" s="1310"/>
      <c r="BW73" s="1310"/>
      <c r="BX73" s="1310">
        <v>66.599999999999994</v>
      </c>
      <c r="BY73" s="1310"/>
      <c r="BZ73" s="1310"/>
      <c r="CA73" s="1310"/>
      <c r="CB73" s="1310"/>
      <c r="CC73" s="1310"/>
      <c r="CD73" s="1310"/>
      <c r="CE73" s="1310"/>
      <c r="CF73" s="1310">
        <v>54.2</v>
      </c>
      <c r="CG73" s="1310"/>
      <c r="CH73" s="1310"/>
      <c r="CI73" s="1310"/>
      <c r="CJ73" s="1310"/>
      <c r="CK73" s="1310"/>
      <c r="CL73" s="1310"/>
      <c r="CM73" s="1310"/>
      <c r="CN73" s="1310">
        <v>22.8</v>
      </c>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606</v>
      </c>
      <c r="BC75" s="1309"/>
      <c r="BD75" s="1309"/>
      <c r="BE75" s="1309"/>
      <c r="BF75" s="1309"/>
      <c r="BG75" s="1309"/>
      <c r="BH75" s="1309"/>
      <c r="BI75" s="1309"/>
      <c r="BJ75" s="1309"/>
      <c r="BK75" s="1309"/>
      <c r="BL75" s="1309"/>
      <c r="BM75" s="1309"/>
      <c r="BN75" s="1309"/>
      <c r="BO75" s="1309"/>
      <c r="BP75" s="1310">
        <v>8.9</v>
      </c>
      <c r="BQ75" s="1310"/>
      <c r="BR75" s="1310"/>
      <c r="BS75" s="1310"/>
      <c r="BT75" s="1310"/>
      <c r="BU75" s="1310"/>
      <c r="BV75" s="1310"/>
      <c r="BW75" s="1310"/>
      <c r="BX75" s="1310">
        <v>9.4</v>
      </c>
      <c r="BY75" s="1310"/>
      <c r="BZ75" s="1310"/>
      <c r="CA75" s="1310"/>
      <c r="CB75" s="1310"/>
      <c r="CC75" s="1310"/>
      <c r="CD75" s="1310"/>
      <c r="CE75" s="1310"/>
      <c r="CF75" s="1310">
        <v>8.6999999999999993</v>
      </c>
      <c r="CG75" s="1310"/>
      <c r="CH75" s="1310"/>
      <c r="CI75" s="1310"/>
      <c r="CJ75" s="1310"/>
      <c r="CK75" s="1310"/>
      <c r="CL75" s="1310"/>
      <c r="CM75" s="1310"/>
      <c r="CN75" s="1310">
        <v>7.9</v>
      </c>
      <c r="CO75" s="1310"/>
      <c r="CP75" s="1310"/>
      <c r="CQ75" s="1310"/>
      <c r="CR75" s="1310"/>
      <c r="CS75" s="1310"/>
      <c r="CT75" s="1310"/>
      <c r="CU75" s="1310"/>
      <c r="CV75" s="1310">
        <v>8.5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603</v>
      </c>
      <c r="AO77" s="1305"/>
      <c r="AP77" s="1305"/>
      <c r="AQ77" s="1305"/>
      <c r="AR77" s="1305"/>
      <c r="AS77" s="1305"/>
      <c r="AT77" s="1305"/>
      <c r="AU77" s="1305"/>
      <c r="AV77" s="1305"/>
      <c r="AW77" s="1305"/>
      <c r="AX77" s="1305"/>
      <c r="AY77" s="1305"/>
      <c r="AZ77" s="1305"/>
      <c r="BA77" s="1305"/>
      <c r="BB77" s="1309" t="s">
        <v>601</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606</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ugu6r3aAuxYrpfZJlYbRevmaARMyKYj+0wGMTX0HDisz5pPpQZZIVE80OYux53Mmf1ZYfJUsp9sxXgPNr7xqNA==" saltValue="qE9baNpAIlLf62f2gH8B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GqVtLvhp+EBvOBjzRhQgowd91tdb5N0jfK4sesBVBDZFMlcUq/mOWXyGJ8oJR98xAzSSJ7nKxNpORY41zPO4Zg==" saltValue="tY1EQ2WgzHEQKzQktY0d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1" zoomScaleNormal="10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F8zSLLlhZ7yNTkv+6qN3qWl3+AtjYYEyRr3WjLtIbg/TlyHKobYZE1nh4K4NXK0Q4Re8wgNO5ho5MPoCc+kIiw==" saltValue="5TQXAj9Oft7j5dD5UOAA3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55</v>
      </c>
      <c r="E2" s="155"/>
      <c r="F2" s="156" t="s">
        <v>562</v>
      </c>
      <c r="G2" s="157"/>
      <c r="H2" s="158"/>
    </row>
    <row r="3" spans="1:8" x14ac:dyDescent="0.15">
      <c r="A3" s="154" t="s">
        <v>555</v>
      </c>
      <c r="B3" s="159"/>
      <c r="C3" s="160"/>
      <c r="D3" s="161">
        <v>72446</v>
      </c>
      <c r="E3" s="162"/>
      <c r="F3" s="163">
        <v>85459</v>
      </c>
      <c r="G3" s="164"/>
      <c r="H3" s="165"/>
    </row>
    <row r="4" spans="1:8" x14ac:dyDescent="0.15">
      <c r="A4" s="166"/>
      <c r="B4" s="167"/>
      <c r="C4" s="168"/>
      <c r="D4" s="169">
        <v>26165</v>
      </c>
      <c r="E4" s="170"/>
      <c r="F4" s="171">
        <v>44378</v>
      </c>
      <c r="G4" s="172"/>
      <c r="H4" s="173"/>
    </row>
    <row r="5" spans="1:8" x14ac:dyDescent="0.15">
      <c r="A5" s="154" t="s">
        <v>557</v>
      </c>
      <c r="B5" s="159"/>
      <c r="C5" s="160"/>
      <c r="D5" s="161">
        <v>85381</v>
      </c>
      <c r="E5" s="162"/>
      <c r="F5" s="163">
        <v>83280</v>
      </c>
      <c r="G5" s="164"/>
      <c r="H5" s="165"/>
    </row>
    <row r="6" spans="1:8" x14ac:dyDescent="0.15">
      <c r="A6" s="166"/>
      <c r="B6" s="167"/>
      <c r="C6" s="168"/>
      <c r="D6" s="169">
        <v>26924</v>
      </c>
      <c r="E6" s="170"/>
      <c r="F6" s="171">
        <v>43123</v>
      </c>
      <c r="G6" s="172"/>
      <c r="H6" s="173"/>
    </row>
    <row r="7" spans="1:8" x14ac:dyDescent="0.15">
      <c r="A7" s="154" t="s">
        <v>558</v>
      </c>
      <c r="B7" s="159"/>
      <c r="C7" s="160"/>
      <c r="D7" s="161">
        <v>99863</v>
      </c>
      <c r="E7" s="162"/>
      <c r="F7" s="163">
        <v>88968</v>
      </c>
      <c r="G7" s="164"/>
      <c r="H7" s="165"/>
    </row>
    <row r="8" spans="1:8" x14ac:dyDescent="0.15">
      <c r="A8" s="166"/>
      <c r="B8" s="167"/>
      <c r="C8" s="168"/>
      <c r="D8" s="169">
        <v>48613</v>
      </c>
      <c r="E8" s="170"/>
      <c r="F8" s="171">
        <v>45482</v>
      </c>
      <c r="G8" s="172"/>
      <c r="H8" s="173"/>
    </row>
    <row r="9" spans="1:8" x14ac:dyDescent="0.15">
      <c r="A9" s="154" t="s">
        <v>559</v>
      </c>
      <c r="B9" s="159"/>
      <c r="C9" s="160"/>
      <c r="D9" s="161">
        <v>71887</v>
      </c>
      <c r="E9" s="162"/>
      <c r="F9" s="163">
        <v>85173</v>
      </c>
      <c r="G9" s="164"/>
      <c r="H9" s="165"/>
    </row>
    <row r="10" spans="1:8" x14ac:dyDescent="0.15">
      <c r="A10" s="166"/>
      <c r="B10" s="167"/>
      <c r="C10" s="168"/>
      <c r="D10" s="169">
        <v>38387</v>
      </c>
      <c r="E10" s="170"/>
      <c r="F10" s="171">
        <v>43913</v>
      </c>
      <c r="G10" s="172"/>
      <c r="H10" s="173"/>
    </row>
    <row r="11" spans="1:8" x14ac:dyDescent="0.15">
      <c r="A11" s="154" t="s">
        <v>560</v>
      </c>
      <c r="B11" s="159"/>
      <c r="C11" s="160"/>
      <c r="D11" s="161">
        <v>146959</v>
      </c>
      <c r="E11" s="162"/>
      <c r="F11" s="163">
        <v>94081</v>
      </c>
      <c r="G11" s="164"/>
      <c r="H11" s="165"/>
    </row>
    <row r="12" spans="1:8" x14ac:dyDescent="0.15">
      <c r="A12" s="166"/>
      <c r="B12" s="167"/>
      <c r="C12" s="174"/>
      <c r="D12" s="169">
        <v>35662</v>
      </c>
      <c r="E12" s="170"/>
      <c r="F12" s="171">
        <v>48949</v>
      </c>
      <c r="G12" s="172"/>
      <c r="H12" s="173"/>
    </row>
    <row r="13" spans="1:8" x14ac:dyDescent="0.15">
      <c r="A13" s="154"/>
      <c r="B13" s="159"/>
      <c r="C13" s="175"/>
      <c r="D13" s="176">
        <v>95307</v>
      </c>
      <c r="E13" s="177"/>
      <c r="F13" s="178">
        <v>87392</v>
      </c>
      <c r="G13" s="179"/>
      <c r="H13" s="165"/>
    </row>
    <row r="14" spans="1:8" x14ac:dyDescent="0.15">
      <c r="A14" s="166"/>
      <c r="B14" s="167"/>
      <c r="C14" s="168"/>
      <c r="D14" s="169">
        <v>35150</v>
      </c>
      <c r="E14" s="170"/>
      <c r="F14" s="171">
        <v>45169</v>
      </c>
      <c r="G14" s="172"/>
      <c r="H14" s="173"/>
    </row>
    <row r="17" spans="1:11" x14ac:dyDescent="0.15">
      <c r="A17" s="150" t="s">
        <v>56</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57</v>
      </c>
      <c r="B19" s="180">
        <f>ROUND(VALUE(SUBSTITUTE(実質収支比率等に係る経年分析!F$48,"▲","-")),2)</f>
        <v>0.89</v>
      </c>
      <c r="C19" s="180">
        <f>ROUND(VALUE(SUBSTITUTE(実質収支比率等に係る経年分析!G$48,"▲","-")),2)</f>
        <v>0.63</v>
      </c>
      <c r="D19" s="180">
        <f>ROUND(VALUE(SUBSTITUTE(実質収支比率等に係る経年分析!H$48,"▲","-")),2)</f>
        <v>0.93</v>
      </c>
      <c r="E19" s="180">
        <f>ROUND(VALUE(SUBSTITUTE(実質収支比率等に係る経年分析!I$48,"▲","-")),2)</f>
        <v>0.74</v>
      </c>
      <c r="F19" s="180">
        <f>ROUND(VALUE(SUBSTITUTE(実質収支比率等に係る経年分析!J$48,"▲","-")),2)</f>
        <v>2.44</v>
      </c>
    </row>
    <row r="20" spans="1:11" x14ac:dyDescent="0.15">
      <c r="A20" s="180" t="s">
        <v>58</v>
      </c>
      <c r="B20" s="180">
        <f>ROUND(VALUE(SUBSTITUTE(実質収支比率等に係る経年分析!F$47,"▲","-")),2)</f>
        <v>11.38</v>
      </c>
      <c r="C20" s="180">
        <f>ROUND(VALUE(SUBSTITUTE(実質収支比率等に係る経年分析!G$47,"▲","-")),2)</f>
        <v>9.2799999999999994</v>
      </c>
      <c r="D20" s="180">
        <f>ROUND(VALUE(SUBSTITUTE(実質収支比率等に係る経年分析!H$47,"▲","-")),2)</f>
        <v>8.98</v>
      </c>
      <c r="E20" s="180">
        <f>ROUND(VALUE(SUBSTITUTE(実質収支比率等に係る経年分析!I$47,"▲","-")),2)</f>
        <v>8.58</v>
      </c>
      <c r="F20" s="180">
        <f>ROUND(VALUE(SUBSTITUTE(実質収支比率等に係る経年分析!J$47,"▲","-")),2)</f>
        <v>9.07</v>
      </c>
    </row>
    <row r="21" spans="1:11" x14ac:dyDescent="0.15">
      <c r="A21" s="180" t="s">
        <v>59</v>
      </c>
      <c r="B21" s="180">
        <f>IF(ISNUMBER(VALUE(SUBSTITUTE(実質収支比率等に係る経年分析!F$49,"▲","-"))),ROUND(VALUE(SUBSTITUTE(実質収支比率等に係る経年分析!F$49,"▲","-")),2),NA())</f>
        <v>0.75</v>
      </c>
      <c r="C21" s="180">
        <f>IF(ISNUMBER(VALUE(SUBSTITUTE(実質収支比率等に係る経年分析!G$49,"▲","-"))),ROUND(VALUE(SUBSTITUTE(実質収支比率等に係る経年分析!G$49,"▲","-")),2),NA())</f>
        <v>-2.36</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-0.75</v>
      </c>
      <c r="F21" s="180">
        <f>IF(ISNUMBER(VALUE(SUBSTITUTE(実質収支比率等に係る経年分析!J$49,"▲","-"))),ROUND(VALUE(SUBSTITUTE(実質収支比率等に係る経年分析!J$49,"▲","-")),2),NA())</f>
        <v>2.0299999999999998</v>
      </c>
    </row>
    <row r="24" spans="1:11" x14ac:dyDescent="0.15">
      <c r="A24" s="150" t="s">
        <v>60</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61</v>
      </c>
      <c r="C26" s="181" t="s">
        <v>62</v>
      </c>
      <c r="D26" s="181" t="s">
        <v>61</v>
      </c>
      <c r="E26" s="181" t="s">
        <v>62</v>
      </c>
      <c r="F26" s="181" t="s">
        <v>61</v>
      </c>
      <c r="G26" s="181" t="s">
        <v>62</v>
      </c>
      <c r="H26" s="181" t="s">
        <v>61</v>
      </c>
      <c r="I26" s="181" t="s">
        <v>62</v>
      </c>
      <c r="J26" s="181" t="s">
        <v>61</v>
      </c>
      <c r="K26" s="181" t="s">
        <v>62</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農業用水事業特別会計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介護保険特別会計事業勘定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根室市水道事業会計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2.5299999999999998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1.0900000000000001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1.43</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f>IF(ROUND(VALUE(SUBSTITUTE(連結実質赤字比率に係る赤字・黒字の構成分析!G$38,"▲", "-")), 2) &lt; 0, ABS(ROUND(VALUE(SUBSTITUTE(連結実質赤字比率に係る赤字・黒字の構成分析!G$38,"▲", "-")), 2)), NA())</f>
        <v>1.28</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2.35</v>
      </c>
    </row>
    <row r="34" spans="1:16" x14ac:dyDescent="0.15">
      <c r="A34" s="181" t="str">
        <f>IF(連結実質赤字比率に係る赤字・黒字の構成分析!C$36="",NA(),連結実質赤字比率に係る赤字・黒字の構成分析!C$36)</f>
        <v>根室市下水道事業会計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v>
      </c>
    </row>
    <row r="35" spans="1:16" x14ac:dyDescent="0.15">
      <c r="A35" s="181" t="str">
        <f>IF(連結実質赤字比率に係る赤字・黒字の構成分析!C$35="",NA(),連結実質赤字比率に係る赤字・黒字の構成分析!C$35)</f>
        <v>根室市港湾整備事業会計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7.98</v>
      </c>
    </row>
    <row r="36" spans="1:16" x14ac:dyDescent="0.15">
      <c r="A36" s="181" t="str">
        <f>IF(連結実質赤字比率に係る赤字・黒字の構成分析!C$34="",NA(),連結実質赤字比率に係る赤字・黒字の構成分析!C$34)</f>
        <v>根室市病院事業会計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7.0000000000000007E-2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0.02</v>
      </c>
      <c r="J36" s="181">
        <f>IF(ROUND(VALUE(SUBSTITUTE(連結実質赤字比率に係る赤字・黒字の構成分析!J$34,"▲", "-")), 2) &lt; 0, ABS(ROUND(VALUE(SUBSTITUTE(連結実質赤字比率に係る赤字・黒字の構成分析!J$34,"▲", "-")), 2)), NA())</f>
        <v>0.28000000000000003</v>
      </c>
      <c r="K36" s="181" t="e">
        <f>IF(ROUND(VALUE(SUBSTITUTE(連結実質赤字比率に係る赤字・黒字の構成分析!J$34,"▲", "-")), 2) &gt;= 0, ABS(ROUND(VALUE(SUBSTITUTE(連結実質赤字比率に係る赤字・黒字の構成分析!J$34,"▲", "-")), 2)), NA())</f>
        <v>#N/A</v>
      </c>
    </row>
    <row r="39" spans="1:16" x14ac:dyDescent="0.15">
      <c r="A39" s="150" t="s">
        <v>63</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x14ac:dyDescent="0.15">
      <c r="A42" s="182" t="s">
        <v>66</v>
      </c>
      <c r="B42" s="182"/>
      <c r="C42" s="182"/>
      <c r="D42" s="182">
        <f>'実質公債費比率（分子）の構造'!K$52</f>
        <v>1854</v>
      </c>
      <c r="E42" s="182"/>
      <c r="F42" s="182"/>
      <c r="G42" s="182">
        <f>'実質公債費比率（分子）の構造'!L$52</f>
        <v>2013</v>
      </c>
      <c r="H42" s="182"/>
      <c r="I42" s="182"/>
      <c r="J42" s="182">
        <f>'実質公債費比率（分子）の構造'!M$52</f>
        <v>1814</v>
      </c>
      <c r="K42" s="182"/>
      <c r="L42" s="182"/>
      <c r="M42" s="182">
        <f>'実質公債費比率（分子）の構造'!N$52</f>
        <v>1770</v>
      </c>
      <c r="N42" s="182"/>
      <c r="O42" s="182"/>
      <c r="P42" s="182">
        <f>'実質公債費比率（分子）の構造'!O$52</f>
        <v>1706</v>
      </c>
    </row>
    <row r="43" spans="1:16" x14ac:dyDescent="0.15">
      <c r="A43" s="182" t="s">
        <v>67</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68</v>
      </c>
      <c r="B44" s="182">
        <f>'実質公債費比率（分子）の構造'!K$50</f>
        <v>32</v>
      </c>
      <c r="C44" s="182"/>
      <c r="D44" s="182"/>
      <c r="E44" s="182">
        <f>'実質公債費比率（分子）の構造'!L$50</f>
        <v>25</v>
      </c>
      <c r="F44" s="182"/>
      <c r="G44" s="182"/>
      <c r="H44" s="182">
        <f>'実質公債費比率（分子）の構造'!M$50</f>
        <v>17</v>
      </c>
      <c r="I44" s="182"/>
      <c r="J44" s="182"/>
      <c r="K44" s="182">
        <f>'実質公債費比率（分子）の構造'!N$50</f>
        <v>7</v>
      </c>
      <c r="L44" s="182"/>
      <c r="M44" s="182"/>
      <c r="N44" s="182">
        <f>'実質公債費比率（分子）の構造'!O$50</f>
        <v>1</v>
      </c>
      <c r="O44" s="182"/>
      <c r="P44" s="182"/>
    </row>
    <row r="45" spans="1:16" x14ac:dyDescent="0.15">
      <c r="A45" s="182" t="s">
        <v>69</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70</v>
      </c>
      <c r="B46" s="182">
        <f>'実質公債費比率（分子）の構造'!K$48</f>
        <v>452</v>
      </c>
      <c r="C46" s="182"/>
      <c r="D46" s="182"/>
      <c r="E46" s="182">
        <f>'実質公債費比率（分子）の構造'!L$48</f>
        <v>333</v>
      </c>
      <c r="F46" s="182"/>
      <c r="G46" s="182"/>
      <c r="H46" s="182">
        <f>'実質公債費比率（分子）の構造'!M$48</f>
        <v>337</v>
      </c>
      <c r="I46" s="182"/>
      <c r="J46" s="182"/>
      <c r="K46" s="182">
        <f>'実質公債費比率（分子）の構造'!N$48</f>
        <v>250</v>
      </c>
      <c r="L46" s="182"/>
      <c r="M46" s="182"/>
      <c r="N46" s="182">
        <f>'実質公債費比率（分子）の構造'!O$48</f>
        <v>347</v>
      </c>
      <c r="O46" s="182"/>
      <c r="P46" s="182"/>
    </row>
    <row r="47" spans="1:16" x14ac:dyDescent="0.15">
      <c r="A47" s="182" t="s">
        <v>71</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72</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73</v>
      </c>
      <c r="B49" s="182">
        <f>'実質公債費比率（分子）の構造'!K$45</f>
        <v>2208</v>
      </c>
      <c r="C49" s="182"/>
      <c r="D49" s="182"/>
      <c r="E49" s="182">
        <f>'実質公債費比率（分子）の構造'!L$45</f>
        <v>2247</v>
      </c>
      <c r="F49" s="182"/>
      <c r="G49" s="182"/>
      <c r="H49" s="182">
        <f>'実質公債費比率（分子）の構造'!M$45</f>
        <v>2103</v>
      </c>
      <c r="I49" s="182"/>
      <c r="J49" s="182"/>
      <c r="K49" s="182">
        <f>'実質公債費比率（分子）の構造'!N$45</f>
        <v>2133</v>
      </c>
      <c r="L49" s="182"/>
      <c r="M49" s="182"/>
      <c r="N49" s="182">
        <f>'実質公債費比率（分子）の構造'!O$45</f>
        <v>2070</v>
      </c>
      <c r="O49" s="182"/>
      <c r="P49" s="182"/>
    </row>
    <row r="50" spans="1:16" x14ac:dyDescent="0.15">
      <c r="A50" s="182" t="s">
        <v>74</v>
      </c>
      <c r="B50" s="182" t="e">
        <f>NA()</f>
        <v>#N/A</v>
      </c>
      <c r="C50" s="182">
        <f>IF(ISNUMBER('実質公債費比率（分子）の構造'!K$53),'実質公債費比率（分子）の構造'!K$53,NA())</f>
        <v>840</v>
      </c>
      <c r="D50" s="182" t="e">
        <f>NA()</f>
        <v>#N/A</v>
      </c>
      <c r="E50" s="182" t="e">
        <f>NA()</f>
        <v>#N/A</v>
      </c>
      <c r="F50" s="182">
        <f>IF(ISNUMBER('実質公債費比率（分子）の構造'!L$53),'実質公債費比率（分子）の構造'!L$53,NA())</f>
        <v>593</v>
      </c>
      <c r="G50" s="182" t="e">
        <f>NA()</f>
        <v>#N/A</v>
      </c>
      <c r="H50" s="182" t="e">
        <f>NA()</f>
        <v>#N/A</v>
      </c>
      <c r="I50" s="182">
        <f>IF(ISNUMBER('実質公債費比率（分子）の構造'!M$53),'実質公債費比率（分子）の構造'!M$53,NA())</f>
        <v>644</v>
      </c>
      <c r="J50" s="182" t="e">
        <f>NA()</f>
        <v>#N/A</v>
      </c>
      <c r="K50" s="182" t="e">
        <f>NA()</f>
        <v>#N/A</v>
      </c>
      <c r="L50" s="182">
        <f>IF(ISNUMBER('実質公債費比率（分子）の構造'!N$53),'実質公債費比率（分子）の構造'!N$53,NA())</f>
        <v>621</v>
      </c>
      <c r="M50" s="182" t="e">
        <f>NA()</f>
        <v>#N/A</v>
      </c>
      <c r="N50" s="182" t="e">
        <f>NA()</f>
        <v>#N/A</v>
      </c>
      <c r="O50" s="182">
        <f>IF(ISNUMBER('実質公債費比率（分子）の構造'!O$53),'実質公債費比率（分子）の構造'!O$53,NA())</f>
        <v>712</v>
      </c>
      <c r="P50" s="182" t="e">
        <f>NA()</f>
        <v>#N/A</v>
      </c>
    </row>
    <row r="53" spans="1:16" x14ac:dyDescent="0.15">
      <c r="A53" s="150" t="s">
        <v>75</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76</v>
      </c>
      <c r="C55" s="181"/>
      <c r="D55" s="181" t="s">
        <v>77</v>
      </c>
      <c r="E55" s="181" t="s">
        <v>76</v>
      </c>
      <c r="F55" s="181"/>
      <c r="G55" s="181" t="s">
        <v>77</v>
      </c>
      <c r="H55" s="181" t="s">
        <v>76</v>
      </c>
      <c r="I55" s="181"/>
      <c r="J55" s="181" t="s">
        <v>77</v>
      </c>
      <c r="K55" s="181" t="s">
        <v>76</v>
      </c>
      <c r="L55" s="181"/>
      <c r="M55" s="181" t="s">
        <v>77</v>
      </c>
      <c r="N55" s="181" t="s">
        <v>76</v>
      </c>
      <c r="O55" s="181"/>
      <c r="P55" s="181" t="s">
        <v>77</v>
      </c>
    </row>
    <row r="56" spans="1:16" x14ac:dyDescent="0.15">
      <c r="A56" s="181" t="s">
        <v>43</v>
      </c>
      <c r="B56" s="181"/>
      <c r="C56" s="181"/>
      <c r="D56" s="181">
        <f>'将来負担比率（分子）の構造'!I$52</f>
        <v>15160</v>
      </c>
      <c r="E56" s="181"/>
      <c r="F56" s="181"/>
      <c r="G56" s="181">
        <f>'将来負担比率（分子）の構造'!J$52</f>
        <v>14513</v>
      </c>
      <c r="H56" s="181"/>
      <c r="I56" s="181"/>
      <c r="J56" s="181">
        <f>'将来負担比率（分子）の構造'!K$52</f>
        <v>14253</v>
      </c>
      <c r="K56" s="181"/>
      <c r="L56" s="181"/>
      <c r="M56" s="181">
        <f>'将来負担比率（分子）の構造'!L$52</f>
        <v>13587</v>
      </c>
      <c r="N56" s="181"/>
      <c r="O56" s="181"/>
      <c r="P56" s="181">
        <f>'将来負担比率（分子）の構造'!M$52</f>
        <v>13518</v>
      </c>
    </row>
    <row r="57" spans="1:16" x14ac:dyDescent="0.15">
      <c r="A57" s="181" t="s">
        <v>42</v>
      </c>
      <c r="B57" s="181"/>
      <c r="C57" s="181"/>
      <c r="D57" s="181">
        <f>'将来負担比率（分子）の構造'!I$51</f>
        <v>4122</v>
      </c>
      <c r="E57" s="181"/>
      <c r="F57" s="181"/>
      <c r="G57" s="181">
        <f>'将来負担比率（分子）の構造'!J$51</f>
        <v>3899</v>
      </c>
      <c r="H57" s="181"/>
      <c r="I57" s="181"/>
      <c r="J57" s="181">
        <f>'将来負担比率（分子）の構造'!K$51</f>
        <v>3322</v>
      </c>
      <c r="K57" s="181"/>
      <c r="L57" s="181"/>
      <c r="M57" s="181">
        <f>'将来負担比率（分子）の構造'!L$51</f>
        <v>3176</v>
      </c>
      <c r="N57" s="181"/>
      <c r="O57" s="181"/>
      <c r="P57" s="181">
        <f>'将来負担比率（分子）の構造'!M$51</f>
        <v>2978</v>
      </c>
    </row>
    <row r="58" spans="1:16" x14ac:dyDescent="0.15">
      <c r="A58" s="181" t="s">
        <v>41</v>
      </c>
      <c r="B58" s="181"/>
      <c r="C58" s="181"/>
      <c r="D58" s="181">
        <f>'将来負担比率（分子）の構造'!I$50</f>
        <v>3179</v>
      </c>
      <c r="E58" s="181"/>
      <c r="F58" s="181"/>
      <c r="G58" s="181">
        <f>'将来負担比率（分子）の構造'!J$50</f>
        <v>4085</v>
      </c>
      <c r="H58" s="181"/>
      <c r="I58" s="181"/>
      <c r="J58" s="181">
        <f>'将来負担比率（分子）の構造'!K$50</f>
        <v>5106</v>
      </c>
      <c r="K58" s="181"/>
      <c r="L58" s="181"/>
      <c r="M58" s="181">
        <f>'将来負担比率（分子）の構造'!L$50</f>
        <v>6600</v>
      </c>
      <c r="N58" s="181"/>
      <c r="O58" s="181"/>
      <c r="P58" s="181">
        <f>'将来負担比率（分子）の構造'!M$50</f>
        <v>8432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3675</v>
      </c>
      <c r="C62" s="181"/>
      <c r="D62" s="181"/>
      <c r="E62" s="181">
        <f>'将来負担比率（分子）の構造'!J$45</f>
        <v>3832</v>
      </c>
      <c r="F62" s="181"/>
      <c r="G62" s="181"/>
      <c r="H62" s="181">
        <f>'将来負担比率（分子）の構造'!K$45</f>
        <v>3819</v>
      </c>
      <c r="I62" s="181"/>
      <c r="J62" s="181"/>
      <c r="K62" s="181">
        <f>'将来負担比率（分子）の構造'!L$45</f>
        <v>3346</v>
      </c>
      <c r="L62" s="181"/>
      <c r="M62" s="181"/>
      <c r="N62" s="181">
        <f>'将来負担比率（分子）の構造'!M$45</f>
        <v>3301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4638</v>
      </c>
      <c r="C64" s="181"/>
      <c r="D64" s="181"/>
      <c r="E64" s="181">
        <f>'将来負担比率（分子）の構造'!J$43</f>
        <v>4041</v>
      </c>
      <c r="F64" s="181"/>
      <c r="G64" s="181"/>
      <c r="H64" s="181">
        <f>'将来負担比率（分子）の構造'!K$43</f>
        <v>3811</v>
      </c>
      <c r="I64" s="181"/>
      <c r="J64" s="181"/>
      <c r="K64" s="181">
        <f>'将来負担比率（分子）の構造'!L$43</f>
        <v>3451</v>
      </c>
      <c r="L64" s="181"/>
      <c r="M64" s="181"/>
      <c r="N64" s="181">
        <f>'将来負担比率（分子）の構造'!M$43</f>
        <v>3857</v>
      </c>
      <c r="O64" s="181"/>
      <c r="P64" s="181"/>
    </row>
    <row r="65" spans="1:16" x14ac:dyDescent="0.15">
      <c r="A65" s="181" t="s">
        <v>32</v>
      </c>
      <c r="B65" s="181">
        <f>'将来負担比率（分子）の構造'!I$42</f>
        <v>159</v>
      </c>
      <c r="C65" s="181"/>
      <c r="D65" s="181"/>
      <c r="E65" s="181">
        <f>'将来負担比率（分子）の構造'!J$42</f>
        <v>135</v>
      </c>
      <c r="F65" s="181"/>
      <c r="G65" s="181"/>
      <c r="H65" s="181">
        <f>'将来負担比率（分子）の構造'!K$42</f>
        <v>118</v>
      </c>
      <c r="I65" s="181"/>
      <c r="J65" s="181"/>
      <c r="K65" s="181">
        <f>'将来負担比率（分子）の構造'!L$42</f>
        <v>111</v>
      </c>
      <c r="L65" s="181"/>
      <c r="M65" s="181"/>
      <c r="N65" s="181">
        <f>'将来負担比率（分子）の構造'!M$42</f>
        <v>110</v>
      </c>
      <c r="O65" s="181"/>
      <c r="P65" s="181"/>
    </row>
    <row r="66" spans="1:16" x14ac:dyDescent="0.15">
      <c r="A66" s="181" t="s">
        <v>31</v>
      </c>
      <c r="B66" s="181">
        <f>'将来負担比率（分子）の構造'!I$41</f>
        <v>20638</v>
      </c>
      <c r="C66" s="181"/>
      <c r="D66" s="181"/>
      <c r="E66" s="181">
        <f>'将来負担比率（分子）の構造'!J$41</f>
        <v>19763</v>
      </c>
      <c r="F66" s="181"/>
      <c r="G66" s="181"/>
      <c r="H66" s="181">
        <f>'将来負担比率（分子）の構造'!K$41</f>
        <v>19160</v>
      </c>
      <c r="I66" s="181"/>
      <c r="J66" s="181"/>
      <c r="K66" s="181">
        <f>'将来負担比率（分子）の構造'!L$41</f>
        <v>18208</v>
      </c>
      <c r="L66" s="181"/>
      <c r="M66" s="181"/>
      <c r="N66" s="181">
        <f>'将来負担比率（分子）の構造'!M$41</f>
        <v>17202</v>
      </c>
      <c r="O66" s="181"/>
      <c r="P66" s="181"/>
    </row>
    <row r="67" spans="1:16" x14ac:dyDescent="0.15">
      <c r="A67" s="181" t="s">
        <v>78</v>
      </c>
      <c r="B67" s="181" t="e">
        <f>NA()</f>
        <v>#N/A</v>
      </c>
      <c r="C67" s="181">
        <f>IF(ISNUMBER('将来負担比率（分子）の構造'!I$53), IF('将来負担比率（分子）の構造'!I$53 &lt; 0, 0, '将来負担比率（分子）の構造'!I$53), NA())</f>
        <v>6650</v>
      </c>
      <c r="D67" s="181" t="e">
        <f>NA()</f>
        <v>#N/A</v>
      </c>
      <c r="E67" s="181" t="e">
        <f>NA()</f>
        <v>#N/A</v>
      </c>
      <c r="F67" s="181">
        <f>IF(ISNUMBER('将来負担比率（分子）の構造'!J$53), IF('将来負担比率（分子）の構造'!J$53 &lt; 0, 0, '将来負担比率（分子）の構造'!J$53), NA())</f>
        <v>5273</v>
      </c>
      <c r="G67" s="181" t="e">
        <f>NA()</f>
        <v>#N/A</v>
      </c>
      <c r="H67" s="181" t="e">
        <f>NA()</f>
        <v>#N/A</v>
      </c>
      <c r="I67" s="181">
        <f>IF(ISNUMBER('将来負担比率（分子）の構造'!K$53), IF('将来負担比率（分子）の構造'!K$53 &lt; 0, 0, '将来負担比率（分子）の構造'!K$53), NA())</f>
        <v>4227</v>
      </c>
      <c r="J67" s="181" t="e">
        <f>NA()</f>
        <v>#N/A</v>
      </c>
      <c r="K67" s="181" t="e">
        <f>NA()</f>
        <v>#N/A</v>
      </c>
      <c r="L67" s="181">
        <f>IF(ISNUMBER('将来負担比率（分子）の構造'!L$53), IF('将来負担比率（分子）の構造'!L$53 &lt; 0, 0, '将来負担比率（分子）の構造'!L$53), NA())</f>
        <v>1752</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79</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80</v>
      </c>
      <c r="B72" s="185">
        <f>基金残高に係る経年分析!F55</f>
        <v>832</v>
      </c>
      <c r="C72" s="185">
        <f>基金残高に係る経年分析!G55</f>
        <v>782</v>
      </c>
      <c r="D72" s="185">
        <f>基金残高に係る経年分析!H55</f>
        <v>813</v>
      </c>
    </row>
    <row r="73" spans="1:16" x14ac:dyDescent="0.15">
      <c r="A73" s="184" t="s">
        <v>81</v>
      </c>
      <c r="B73" s="185">
        <f>基金残高に係る経年分析!F56</f>
        <v>374</v>
      </c>
      <c r="C73" s="185">
        <f>基金残高に係る経年分析!G56</f>
        <v>374</v>
      </c>
      <c r="D73" s="185">
        <f>基金残高に係る経年分析!H56</f>
        <v>374</v>
      </c>
    </row>
    <row r="74" spans="1:16" x14ac:dyDescent="0.15">
      <c r="A74" s="184" t="s">
        <v>82</v>
      </c>
      <c r="B74" s="185">
        <f>基金残高に係る経年分析!F57</f>
        <v>3487</v>
      </c>
      <c r="C74" s="185">
        <f>基金残高に係る経年分析!G57</f>
        <v>4906</v>
      </c>
      <c r="D74" s="185">
        <f>基金残高に係る経年分析!H57</f>
        <v>6617</v>
      </c>
    </row>
  </sheetData>
  <sheetProtection algorithmName="SHA-512" hashValue="u+Yg191++AYA1KheItQ/Adg+cvcEgiOD0de3Uz0r/YWgt4Dr+6PiwZKjsslQu+qJ2JngNXKykpHimGnKNLZQsw==" saltValue="rbNyJclHFky9VAeuVqdA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226</v>
      </c>
      <c r="DI1" s="622"/>
      <c r="DJ1" s="622"/>
      <c r="DK1" s="622"/>
      <c r="DL1" s="622"/>
      <c r="DM1" s="622"/>
      <c r="DN1" s="623"/>
      <c r="DO1" s="226"/>
      <c r="DP1" s="621" t="s">
        <v>227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230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231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232</v>
      </c>
      <c r="S4" s="625"/>
      <c r="T4" s="625"/>
      <c r="U4" s="625"/>
      <c r="V4" s="625"/>
      <c r="W4" s="625"/>
      <c r="X4" s="625"/>
      <c r="Y4" s="626"/>
      <c r="Z4" s="624" t="s">
        <v>233</v>
      </c>
      <c r="AA4" s="625"/>
      <c r="AB4" s="625"/>
      <c r="AC4" s="626"/>
      <c r="AD4" s="624" t="s">
        <v>234</v>
      </c>
      <c r="AE4" s="625"/>
      <c r="AF4" s="625"/>
      <c r="AG4" s="625"/>
      <c r="AH4" s="625"/>
      <c r="AI4" s="625"/>
      <c r="AJ4" s="625"/>
      <c r="AK4" s="626"/>
      <c r="AL4" s="624" t="s">
        <v>233</v>
      </c>
      <c r="AM4" s="625"/>
      <c r="AN4" s="625"/>
      <c r="AO4" s="626"/>
      <c r="AP4" s="630" t="s">
        <v>235</v>
      </c>
      <c r="AQ4" s="630"/>
      <c r="AR4" s="630"/>
      <c r="AS4" s="630"/>
      <c r="AT4" s="630"/>
      <c r="AU4" s="630"/>
      <c r="AV4" s="630"/>
      <c r="AW4" s="630"/>
      <c r="AX4" s="630"/>
      <c r="AY4" s="630"/>
      <c r="AZ4" s="630"/>
      <c r="BA4" s="630"/>
      <c r="BB4" s="630"/>
      <c r="BC4" s="630"/>
      <c r="BD4" s="630"/>
      <c r="BE4" s="630"/>
      <c r="BF4" s="630"/>
      <c r="BG4" s="630" t="s">
        <v>236</v>
      </c>
      <c r="BH4" s="630"/>
      <c r="BI4" s="630"/>
      <c r="BJ4" s="630"/>
      <c r="BK4" s="630"/>
      <c r="BL4" s="630"/>
      <c r="BM4" s="630"/>
      <c r="BN4" s="630"/>
      <c r="BO4" s="630" t="s">
        <v>233</v>
      </c>
      <c r="BP4" s="630"/>
      <c r="BQ4" s="630"/>
      <c r="BR4" s="630"/>
      <c r="BS4" s="630" t="s">
        <v>237</v>
      </c>
      <c r="BT4" s="630"/>
      <c r="BU4" s="630"/>
      <c r="BV4" s="630"/>
      <c r="BW4" s="630"/>
      <c r="BX4" s="630"/>
      <c r="BY4" s="630"/>
      <c r="BZ4" s="630"/>
      <c r="CA4" s="630"/>
      <c r="CB4" s="630"/>
      <c r="CD4" s="627" t="s">
        <v>238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239</v>
      </c>
      <c r="C5" s="632"/>
      <c r="D5" s="632"/>
      <c r="E5" s="632"/>
      <c r="F5" s="632"/>
      <c r="G5" s="632"/>
      <c r="H5" s="632"/>
      <c r="I5" s="632"/>
      <c r="J5" s="632"/>
      <c r="K5" s="632"/>
      <c r="L5" s="632"/>
      <c r="M5" s="632"/>
      <c r="N5" s="632"/>
      <c r="O5" s="632"/>
      <c r="P5" s="632"/>
      <c r="Q5" s="633"/>
      <c r="R5" s="634">
        <v>2981106</v>
      </c>
      <c r="S5" s="635"/>
      <c r="T5" s="635"/>
      <c r="U5" s="635"/>
      <c r="V5" s="635"/>
      <c r="W5" s="635"/>
      <c r="X5" s="635"/>
      <c r="Y5" s="636"/>
      <c r="Z5" s="637">
        <v>10.4</v>
      </c>
      <c r="AA5" s="637"/>
      <c r="AB5" s="637"/>
      <c r="AC5" s="637"/>
      <c r="AD5" s="638">
        <v>2848117</v>
      </c>
      <c r="AE5" s="638"/>
      <c r="AF5" s="638"/>
      <c r="AG5" s="638"/>
      <c r="AH5" s="638"/>
      <c r="AI5" s="638"/>
      <c r="AJ5" s="638"/>
      <c r="AK5" s="638"/>
      <c r="AL5" s="639">
        <v>32.200000000000003</v>
      </c>
      <c r="AM5" s="640"/>
      <c r="AN5" s="640"/>
      <c r="AO5" s="641"/>
      <c r="AP5" s="631" t="s">
        <v>240</v>
      </c>
      <c r="AQ5" s="632"/>
      <c r="AR5" s="632"/>
      <c r="AS5" s="632"/>
      <c r="AT5" s="632"/>
      <c r="AU5" s="632"/>
      <c r="AV5" s="632"/>
      <c r="AW5" s="632"/>
      <c r="AX5" s="632"/>
      <c r="AY5" s="632"/>
      <c r="AZ5" s="632"/>
      <c r="BA5" s="632"/>
      <c r="BB5" s="632"/>
      <c r="BC5" s="632"/>
      <c r="BD5" s="632"/>
      <c r="BE5" s="632"/>
      <c r="BF5" s="633"/>
      <c r="BG5" s="645">
        <v>2848117</v>
      </c>
      <c r="BH5" s="646"/>
      <c r="BI5" s="646"/>
      <c r="BJ5" s="646"/>
      <c r="BK5" s="646"/>
      <c r="BL5" s="646"/>
      <c r="BM5" s="646"/>
      <c r="BN5" s="647"/>
      <c r="BO5" s="648">
        <v>95.5</v>
      </c>
      <c r="BP5" s="648"/>
      <c r="BQ5" s="648"/>
      <c r="BR5" s="648"/>
      <c r="BS5" s="649">
        <v>41450</v>
      </c>
      <c r="BT5" s="649"/>
      <c r="BU5" s="649"/>
      <c r="BV5" s="649"/>
      <c r="BW5" s="649"/>
      <c r="BX5" s="649"/>
      <c r="BY5" s="649"/>
      <c r="BZ5" s="649"/>
      <c r="CA5" s="649"/>
      <c r="CB5" s="653"/>
      <c r="CD5" s="627" t="s">
        <v>235</v>
      </c>
      <c r="CE5" s="628"/>
      <c r="CF5" s="628"/>
      <c r="CG5" s="628"/>
      <c r="CH5" s="628"/>
      <c r="CI5" s="628"/>
      <c r="CJ5" s="628"/>
      <c r="CK5" s="628"/>
      <c r="CL5" s="628"/>
      <c r="CM5" s="628"/>
      <c r="CN5" s="628"/>
      <c r="CO5" s="628"/>
      <c r="CP5" s="628"/>
      <c r="CQ5" s="629"/>
      <c r="CR5" s="627" t="s">
        <v>241</v>
      </c>
      <c r="CS5" s="628"/>
      <c r="CT5" s="628"/>
      <c r="CU5" s="628"/>
      <c r="CV5" s="628"/>
      <c r="CW5" s="628"/>
      <c r="CX5" s="628"/>
      <c r="CY5" s="629"/>
      <c r="CZ5" s="627" t="s">
        <v>233</v>
      </c>
      <c r="DA5" s="628"/>
      <c r="DB5" s="628"/>
      <c r="DC5" s="629"/>
      <c r="DD5" s="627" t="s">
        <v>242</v>
      </c>
      <c r="DE5" s="628"/>
      <c r="DF5" s="628"/>
      <c r="DG5" s="628"/>
      <c r="DH5" s="628"/>
      <c r="DI5" s="628"/>
      <c r="DJ5" s="628"/>
      <c r="DK5" s="628"/>
      <c r="DL5" s="628"/>
      <c r="DM5" s="628"/>
      <c r="DN5" s="628"/>
      <c r="DO5" s="628"/>
      <c r="DP5" s="629"/>
      <c r="DQ5" s="627" t="s">
        <v>243</v>
      </c>
      <c r="DR5" s="628"/>
      <c r="DS5" s="628"/>
      <c r="DT5" s="628"/>
      <c r="DU5" s="628"/>
      <c r="DV5" s="628"/>
      <c r="DW5" s="628"/>
      <c r="DX5" s="628"/>
      <c r="DY5" s="628"/>
      <c r="DZ5" s="628"/>
      <c r="EA5" s="628"/>
      <c r="EB5" s="628"/>
      <c r="EC5" s="629"/>
    </row>
    <row r="6" spans="2:143" ht="11.25" customHeight="1" x14ac:dyDescent="0.15">
      <c r="B6" s="642" t="s">
        <v>244</v>
      </c>
      <c r="C6" s="643"/>
      <c r="D6" s="643"/>
      <c r="E6" s="643"/>
      <c r="F6" s="643"/>
      <c r="G6" s="643"/>
      <c r="H6" s="643"/>
      <c r="I6" s="643"/>
      <c r="J6" s="643"/>
      <c r="K6" s="643"/>
      <c r="L6" s="643"/>
      <c r="M6" s="643"/>
      <c r="N6" s="643"/>
      <c r="O6" s="643"/>
      <c r="P6" s="643"/>
      <c r="Q6" s="644"/>
      <c r="R6" s="645">
        <v>134834</v>
      </c>
      <c r="S6" s="646"/>
      <c r="T6" s="646"/>
      <c r="U6" s="646"/>
      <c r="V6" s="646"/>
      <c r="W6" s="646"/>
      <c r="X6" s="646"/>
      <c r="Y6" s="647"/>
      <c r="Z6" s="648">
        <v>0.5</v>
      </c>
      <c r="AA6" s="648"/>
      <c r="AB6" s="648"/>
      <c r="AC6" s="648"/>
      <c r="AD6" s="649">
        <v>134834</v>
      </c>
      <c r="AE6" s="649"/>
      <c r="AF6" s="649"/>
      <c r="AG6" s="649"/>
      <c r="AH6" s="649"/>
      <c r="AI6" s="649"/>
      <c r="AJ6" s="649"/>
      <c r="AK6" s="649"/>
      <c r="AL6" s="650">
        <v>1.5</v>
      </c>
      <c r="AM6" s="651"/>
      <c r="AN6" s="651"/>
      <c r="AO6" s="652"/>
      <c r="AP6" s="642" t="s">
        <v>245</v>
      </c>
      <c r="AQ6" s="643"/>
      <c r="AR6" s="643"/>
      <c r="AS6" s="643"/>
      <c r="AT6" s="643"/>
      <c r="AU6" s="643"/>
      <c r="AV6" s="643"/>
      <c r="AW6" s="643"/>
      <c r="AX6" s="643"/>
      <c r="AY6" s="643"/>
      <c r="AZ6" s="643"/>
      <c r="BA6" s="643"/>
      <c r="BB6" s="643"/>
      <c r="BC6" s="643"/>
      <c r="BD6" s="643"/>
      <c r="BE6" s="643"/>
      <c r="BF6" s="644"/>
      <c r="BG6" s="645">
        <v>2848117</v>
      </c>
      <c r="BH6" s="646"/>
      <c r="BI6" s="646"/>
      <c r="BJ6" s="646"/>
      <c r="BK6" s="646"/>
      <c r="BL6" s="646"/>
      <c r="BM6" s="646"/>
      <c r="BN6" s="647"/>
      <c r="BO6" s="648">
        <v>95.5</v>
      </c>
      <c r="BP6" s="648"/>
      <c r="BQ6" s="648"/>
      <c r="BR6" s="648"/>
      <c r="BS6" s="649">
        <v>41450</v>
      </c>
      <c r="BT6" s="649"/>
      <c r="BU6" s="649"/>
      <c r="BV6" s="649"/>
      <c r="BW6" s="649"/>
      <c r="BX6" s="649"/>
      <c r="BY6" s="649"/>
      <c r="BZ6" s="649"/>
      <c r="CA6" s="649"/>
      <c r="CB6" s="653"/>
      <c r="CD6" s="656" t="s">
        <v>246</v>
      </c>
      <c r="CE6" s="657"/>
      <c r="CF6" s="657"/>
      <c r="CG6" s="657"/>
      <c r="CH6" s="657"/>
      <c r="CI6" s="657"/>
      <c r="CJ6" s="657"/>
      <c r="CK6" s="657"/>
      <c r="CL6" s="657"/>
      <c r="CM6" s="657"/>
      <c r="CN6" s="657"/>
      <c r="CO6" s="657"/>
      <c r="CP6" s="657"/>
      <c r="CQ6" s="658"/>
      <c r="CR6" s="645">
        <v>168464</v>
      </c>
      <c r="CS6" s="646"/>
      <c r="CT6" s="646"/>
      <c r="CU6" s="646"/>
      <c r="CV6" s="646"/>
      <c r="CW6" s="646"/>
      <c r="CX6" s="646"/>
      <c r="CY6" s="647"/>
      <c r="CZ6" s="639">
        <v>0.6</v>
      </c>
      <c r="DA6" s="640"/>
      <c r="DB6" s="640"/>
      <c r="DC6" s="659"/>
      <c r="DD6" s="654" t="s">
        <v>247</v>
      </c>
      <c r="DE6" s="646"/>
      <c r="DF6" s="646"/>
      <c r="DG6" s="646"/>
      <c r="DH6" s="646"/>
      <c r="DI6" s="646"/>
      <c r="DJ6" s="646"/>
      <c r="DK6" s="646"/>
      <c r="DL6" s="646"/>
      <c r="DM6" s="646"/>
      <c r="DN6" s="646"/>
      <c r="DO6" s="646"/>
      <c r="DP6" s="647"/>
      <c r="DQ6" s="654">
        <v>168464</v>
      </c>
      <c r="DR6" s="646"/>
      <c r="DS6" s="646"/>
      <c r="DT6" s="646"/>
      <c r="DU6" s="646"/>
      <c r="DV6" s="646"/>
      <c r="DW6" s="646"/>
      <c r="DX6" s="646"/>
      <c r="DY6" s="646"/>
      <c r="DZ6" s="646"/>
      <c r="EA6" s="646"/>
      <c r="EB6" s="646"/>
      <c r="EC6" s="655"/>
    </row>
    <row r="7" spans="2:143" ht="11.25" customHeight="1" x14ac:dyDescent="0.15">
      <c r="B7" s="642" t="s">
        <v>248</v>
      </c>
      <c r="C7" s="643"/>
      <c r="D7" s="643"/>
      <c r="E7" s="643"/>
      <c r="F7" s="643"/>
      <c r="G7" s="643"/>
      <c r="H7" s="643"/>
      <c r="I7" s="643"/>
      <c r="J7" s="643"/>
      <c r="K7" s="643"/>
      <c r="L7" s="643"/>
      <c r="M7" s="643"/>
      <c r="N7" s="643"/>
      <c r="O7" s="643"/>
      <c r="P7" s="643"/>
      <c r="Q7" s="644"/>
      <c r="R7" s="645">
        <v>2392</v>
      </c>
      <c r="S7" s="646"/>
      <c r="T7" s="646"/>
      <c r="U7" s="646"/>
      <c r="V7" s="646"/>
      <c r="W7" s="646"/>
      <c r="X7" s="646"/>
      <c r="Y7" s="647"/>
      <c r="Z7" s="648">
        <v>0</v>
      </c>
      <c r="AA7" s="648"/>
      <c r="AB7" s="648"/>
      <c r="AC7" s="648"/>
      <c r="AD7" s="649">
        <v>2392</v>
      </c>
      <c r="AE7" s="649"/>
      <c r="AF7" s="649"/>
      <c r="AG7" s="649"/>
      <c r="AH7" s="649"/>
      <c r="AI7" s="649"/>
      <c r="AJ7" s="649"/>
      <c r="AK7" s="649"/>
      <c r="AL7" s="650">
        <v>0</v>
      </c>
      <c r="AM7" s="651"/>
      <c r="AN7" s="651"/>
      <c r="AO7" s="652"/>
      <c r="AP7" s="642" t="s">
        <v>249</v>
      </c>
      <c r="AQ7" s="643"/>
      <c r="AR7" s="643"/>
      <c r="AS7" s="643"/>
      <c r="AT7" s="643"/>
      <c r="AU7" s="643"/>
      <c r="AV7" s="643"/>
      <c r="AW7" s="643"/>
      <c r="AX7" s="643"/>
      <c r="AY7" s="643"/>
      <c r="AZ7" s="643"/>
      <c r="BA7" s="643"/>
      <c r="BB7" s="643"/>
      <c r="BC7" s="643"/>
      <c r="BD7" s="643"/>
      <c r="BE7" s="643"/>
      <c r="BF7" s="644"/>
      <c r="BG7" s="645">
        <v>1501058</v>
      </c>
      <c r="BH7" s="646"/>
      <c r="BI7" s="646"/>
      <c r="BJ7" s="646"/>
      <c r="BK7" s="646"/>
      <c r="BL7" s="646"/>
      <c r="BM7" s="646"/>
      <c r="BN7" s="647"/>
      <c r="BO7" s="648">
        <v>50.4</v>
      </c>
      <c r="BP7" s="648"/>
      <c r="BQ7" s="648"/>
      <c r="BR7" s="648"/>
      <c r="BS7" s="649">
        <v>41450</v>
      </c>
      <c r="BT7" s="649"/>
      <c r="BU7" s="649"/>
      <c r="BV7" s="649"/>
      <c r="BW7" s="649"/>
      <c r="BX7" s="649"/>
      <c r="BY7" s="649"/>
      <c r="BZ7" s="649"/>
      <c r="CA7" s="649"/>
      <c r="CB7" s="653"/>
      <c r="CD7" s="660" t="s">
        <v>250</v>
      </c>
      <c r="CE7" s="661"/>
      <c r="CF7" s="661"/>
      <c r="CG7" s="661"/>
      <c r="CH7" s="661"/>
      <c r="CI7" s="661"/>
      <c r="CJ7" s="661"/>
      <c r="CK7" s="661"/>
      <c r="CL7" s="661"/>
      <c r="CM7" s="661"/>
      <c r="CN7" s="661"/>
      <c r="CO7" s="661"/>
      <c r="CP7" s="661"/>
      <c r="CQ7" s="662"/>
      <c r="CR7" s="645">
        <v>11628283</v>
      </c>
      <c r="CS7" s="646"/>
      <c r="CT7" s="646"/>
      <c r="CU7" s="646"/>
      <c r="CV7" s="646"/>
      <c r="CW7" s="646"/>
      <c r="CX7" s="646"/>
      <c r="CY7" s="647"/>
      <c r="CZ7" s="648">
        <v>40.700000000000003</v>
      </c>
      <c r="DA7" s="648"/>
      <c r="DB7" s="648"/>
      <c r="DC7" s="648"/>
      <c r="DD7" s="654">
        <v>67546</v>
      </c>
      <c r="DE7" s="646"/>
      <c r="DF7" s="646"/>
      <c r="DG7" s="646"/>
      <c r="DH7" s="646"/>
      <c r="DI7" s="646"/>
      <c r="DJ7" s="646"/>
      <c r="DK7" s="646"/>
      <c r="DL7" s="646"/>
      <c r="DM7" s="646"/>
      <c r="DN7" s="646"/>
      <c r="DO7" s="646"/>
      <c r="DP7" s="647"/>
      <c r="DQ7" s="654">
        <v>1126292</v>
      </c>
      <c r="DR7" s="646"/>
      <c r="DS7" s="646"/>
      <c r="DT7" s="646"/>
      <c r="DU7" s="646"/>
      <c r="DV7" s="646"/>
      <c r="DW7" s="646"/>
      <c r="DX7" s="646"/>
      <c r="DY7" s="646"/>
      <c r="DZ7" s="646"/>
      <c r="EA7" s="646"/>
      <c r="EB7" s="646"/>
      <c r="EC7" s="655"/>
    </row>
    <row r="8" spans="2:143" ht="11.25" customHeight="1" x14ac:dyDescent="0.15">
      <c r="B8" s="642" t="s">
        <v>251</v>
      </c>
      <c r="C8" s="643"/>
      <c r="D8" s="643"/>
      <c r="E8" s="643"/>
      <c r="F8" s="643"/>
      <c r="G8" s="643"/>
      <c r="H8" s="643"/>
      <c r="I8" s="643"/>
      <c r="J8" s="643"/>
      <c r="K8" s="643"/>
      <c r="L8" s="643"/>
      <c r="M8" s="643"/>
      <c r="N8" s="643"/>
      <c r="O8" s="643"/>
      <c r="P8" s="643"/>
      <c r="Q8" s="644"/>
      <c r="R8" s="645">
        <v>7745</v>
      </c>
      <c r="S8" s="646"/>
      <c r="T8" s="646"/>
      <c r="U8" s="646"/>
      <c r="V8" s="646"/>
      <c r="W8" s="646"/>
      <c r="X8" s="646"/>
      <c r="Y8" s="647"/>
      <c r="Z8" s="648">
        <v>0</v>
      </c>
      <c r="AA8" s="648"/>
      <c r="AB8" s="648"/>
      <c r="AC8" s="648"/>
      <c r="AD8" s="649">
        <v>7745</v>
      </c>
      <c r="AE8" s="649"/>
      <c r="AF8" s="649"/>
      <c r="AG8" s="649"/>
      <c r="AH8" s="649"/>
      <c r="AI8" s="649"/>
      <c r="AJ8" s="649"/>
      <c r="AK8" s="649"/>
      <c r="AL8" s="650">
        <v>0.1</v>
      </c>
      <c r="AM8" s="651"/>
      <c r="AN8" s="651"/>
      <c r="AO8" s="652"/>
      <c r="AP8" s="642" t="s">
        <v>252</v>
      </c>
      <c r="AQ8" s="643"/>
      <c r="AR8" s="643"/>
      <c r="AS8" s="643"/>
      <c r="AT8" s="643"/>
      <c r="AU8" s="643"/>
      <c r="AV8" s="643"/>
      <c r="AW8" s="643"/>
      <c r="AX8" s="643"/>
      <c r="AY8" s="643"/>
      <c r="AZ8" s="643"/>
      <c r="BA8" s="643"/>
      <c r="BB8" s="643"/>
      <c r="BC8" s="643"/>
      <c r="BD8" s="643"/>
      <c r="BE8" s="643"/>
      <c r="BF8" s="644"/>
      <c r="BG8" s="645">
        <v>43094</v>
      </c>
      <c r="BH8" s="646"/>
      <c r="BI8" s="646"/>
      <c r="BJ8" s="646"/>
      <c r="BK8" s="646"/>
      <c r="BL8" s="646"/>
      <c r="BM8" s="646"/>
      <c r="BN8" s="647"/>
      <c r="BO8" s="648">
        <v>1.4</v>
      </c>
      <c r="BP8" s="648"/>
      <c r="BQ8" s="648"/>
      <c r="BR8" s="648"/>
      <c r="BS8" s="654" t="s">
        <v>247</v>
      </c>
      <c r="BT8" s="646"/>
      <c r="BU8" s="646"/>
      <c r="BV8" s="646"/>
      <c r="BW8" s="646"/>
      <c r="BX8" s="646"/>
      <c r="BY8" s="646"/>
      <c r="BZ8" s="646"/>
      <c r="CA8" s="646"/>
      <c r="CB8" s="655"/>
      <c r="CD8" s="660" t="s">
        <v>253</v>
      </c>
      <c r="CE8" s="661"/>
      <c r="CF8" s="661"/>
      <c r="CG8" s="661"/>
      <c r="CH8" s="661"/>
      <c r="CI8" s="661"/>
      <c r="CJ8" s="661"/>
      <c r="CK8" s="661"/>
      <c r="CL8" s="661"/>
      <c r="CM8" s="661"/>
      <c r="CN8" s="661"/>
      <c r="CO8" s="661"/>
      <c r="CP8" s="661"/>
      <c r="CQ8" s="662"/>
      <c r="CR8" s="645">
        <v>4844591</v>
      </c>
      <c r="CS8" s="646"/>
      <c r="CT8" s="646"/>
      <c r="CU8" s="646"/>
      <c r="CV8" s="646"/>
      <c r="CW8" s="646"/>
      <c r="CX8" s="646"/>
      <c r="CY8" s="647"/>
      <c r="CZ8" s="648">
        <v>17</v>
      </c>
      <c r="DA8" s="648"/>
      <c r="DB8" s="648"/>
      <c r="DC8" s="648"/>
      <c r="DD8" s="654">
        <v>296746</v>
      </c>
      <c r="DE8" s="646"/>
      <c r="DF8" s="646"/>
      <c r="DG8" s="646"/>
      <c r="DH8" s="646"/>
      <c r="DI8" s="646"/>
      <c r="DJ8" s="646"/>
      <c r="DK8" s="646"/>
      <c r="DL8" s="646"/>
      <c r="DM8" s="646"/>
      <c r="DN8" s="646"/>
      <c r="DO8" s="646"/>
      <c r="DP8" s="647"/>
      <c r="DQ8" s="654">
        <v>2431358</v>
      </c>
      <c r="DR8" s="646"/>
      <c r="DS8" s="646"/>
      <c r="DT8" s="646"/>
      <c r="DU8" s="646"/>
      <c r="DV8" s="646"/>
      <c r="DW8" s="646"/>
      <c r="DX8" s="646"/>
      <c r="DY8" s="646"/>
      <c r="DZ8" s="646"/>
      <c r="EA8" s="646"/>
      <c r="EB8" s="646"/>
      <c r="EC8" s="655"/>
    </row>
    <row r="9" spans="2:143" ht="11.25" customHeight="1" x14ac:dyDescent="0.15">
      <c r="B9" s="642" t="s">
        <v>254</v>
      </c>
      <c r="C9" s="643"/>
      <c r="D9" s="643"/>
      <c r="E9" s="643"/>
      <c r="F9" s="643"/>
      <c r="G9" s="643"/>
      <c r="H9" s="643"/>
      <c r="I9" s="643"/>
      <c r="J9" s="643"/>
      <c r="K9" s="643"/>
      <c r="L9" s="643"/>
      <c r="M9" s="643"/>
      <c r="N9" s="643"/>
      <c r="O9" s="643"/>
      <c r="P9" s="643"/>
      <c r="Q9" s="644"/>
      <c r="R9" s="645">
        <v>5015</v>
      </c>
      <c r="S9" s="646"/>
      <c r="T9" s="646"/>
      <c r="U9" s="646"/>
      <c r="V9" s="646"/>
      <c r="W9" s="646"/>
      <c r="X9" s="646"/>
      <c r="Y9" s="647"/>
      <c r="Z9" s="648">
        <v>0</v>
      </c>
      <c r="AA9" s="648"/>
      <c r="AB9" s="648"/>
      <c r="AC9" s="648"/>
      <c r="AD9" s="649">
        <v>5015</v>
      </c>
      <c r="AE9" s="649"/>
      <c r="AF9" s="649"/>
      <c r="AG9" s="649"/>
      <c r="AH9" s="649"/>
      <c r="AI9" s="649"/>
      <c r="AJ9" s="649"/>
      <c r="AK9" s="649"/>
      <c r="AL9" s="650">
        <v>0.1</v>
      </c>
      <c r="AM9" s="651"/>
      <c r="AN9" s="651"/>
      <c r="AO9" s="652"/>
      <c r="AP9" s="642" t="s">
        <v>255</v>
      </c>
      <c r="AQ9" s="643"/>
      <c r="AR9" s="643"/>
      <c r="AS9" s="643"/>
      <c r="AT9" s="643"/>
      <c r="AU9" s="643"/>
      <c r="AV9" s="643"/>
      <c r="AW9" s="643"/>
      <c r="AX9" s="643"/>
      <c r="AY9" s="643"/>
      <c r="AZ9" s="643"/>
      <c r="BA9" s="643"/>
      <c r="BB9" s="643"/>
      <c r="BC9" s="643"/>
      <c r="BD9" s="643"/>
      <c r="BE9" s="643"/>
      <c r="BF9" s="644"/>
      <c r="BG9" s="645">
        <v>1232844</v>
      </c>
      <c r="BH9" s="646"/>
      <c r="BI9" s="646"/>
      <c r="BJ9" s="646"/>
      <c r="BK9" s="646"/>
      <c r="BL9" s="646"/>
      <c r="BM9" s="646"/>
      <c r="BN9" s="647"/>
      <c r="BO9" s="648">
        <v>41.4</v>
      </c>
      <c r="BP9" s="648"/>
      <c r="BQ9" s="648"/>
      <c r="BR9" s="648"/>
      <c r="BS9" s="654" t="s">
        <v>247</v>
      </c>
      <c r="BT9" s="646"/>
      <c r="BU9" s="646"/>
      <c r="BV9" s="646"/>
      <c r="BW9" s="646"/>
      <c r="BX9" s="646"/>
      <c r="BY9" s="646"/>
      <c r="BZ9" s="646"/>
      <c r="CA9" s="646"/>
      <c r="CB9" s="655"/>
      <c r="CD9" s="660" t="s">
        <v>256</v>
      </c>
      <c r="CE9" s="661"/>
      <c r="CF9" s="661"/>
      <c r="CG9" s="661"/>
      <c r="CH9" s="661"/>
      <c r="CI9" s="661"/>
      <c r="CJ9" s="661"/>
      <c r="CK9" s="661"/>
      <c r="CL9" s="661"/>
      <c r="CM9" s="661"/>
      <c r="CN9" s="661"/>
      <c r="CO9" s="661"/>
      <c r="CP9" s="661"/>
      <c r="CQ9" s="662"/>
      <c r="CR9" s="645">
        <v>3025238</v>
      </c>
      <c r="CS9" s="646"/>
      <c r="CT9" s="646"/>
      <c r="CU9" s="646"/>
      <c r="CV9" s="646"/>
      <c r="CW9" s="646"/>
      <c r="CX9" s="646"/>
      <c r="CY9" s="647"/>
      <c r="CZ9" s="648">
        <v>10.6</v>
      </c>
      <c r="DA9" s="648"/>
      <c r="DB9" s="648"/>
      <c r="DC9" s="648"/>
      <c r="DD9" s="654">
        <v>273754</v>
      </c>
      <c r="DE9" s="646"/>
      <c r="DF9" s="646"/>
      <c r="DG9" s="646"/>
      <c r="DH9" s="646"/>
      <c r="DI9" s="646"/>
      <c r="DJ9" s="646"/>
      <c r="DK9" s="646"/>
      <c r="DL9" s="646"/>
      <c r="DM9" s="646"/>
      <c r="DN9" s="646"/>
      <c r="DO9" s="646"/>
      <c r="DP9" s="647"/>
      <c r="DQ9" s="654">
        <v>1995839</v>
      </c>
      <c r="DR9" s="646"/>
      <c r="DS9" s="646"/>
      <c r="DT9" s="646"/>
      <c r="DU9" s="646"/>
      <c r="DV9" s="646"/>
      <c r="DW9" s="646"/>
      <c r="DX9" s="646"/>
      <c r="DY9" s="646"/>
      <c r="DZ9" s="646"/>
      <c r="EA9" s="646"/>
      <c r="EB9" s="646"/>
      <c r="EC9" s="655"/>
    </row>
    <row r="10" spans="2:143" ht="11.25" customHeight="1" x14ac:dyDescent="0.15">
      <c r="B10" s="642" t="s">
        <v>257</v>
      </c>
      <c r="C10" s="643"/>
      <c r="D10" s="643"/>
      <c r="E10" s="643"/>
      <c r="F10" s="643"/>
      <c r="G10" s="643"/>
      <c r="H10" s="643"/>
      <c r="I10" s="643"/>
      <c r="J10" s="643"/>
      <c r="K10" s="643"/>
      <c r="L10" s="643"/>
      <c r="M10" s="643"/>
      <c r="N10" s="643"/>
      <c r="O10" s="643"/>
      <c r="P10" s="643"/>
      <c r="Q10" s="644"/>
      <c r="R10" s="645" t="s">
        <v>247</v>
      </c>
      <c r="S10" s="646"/>
      <c r="T10" s="646"/>
      <c r="U10" s="646"/>
      <c r="V10" s="646"/>
      <c r="W10" s="646"/>
      <c r="X10" s="646"/>
      <c r="Y10" s="647"/>
      <c r="Z10" s="648" t="s">
        <v>247</v>
      </c>
      <c r="AA10" s="648"/>
      <c r="AB10" s="648"/>
      <c r="AC10" s="648"/>
      <c r="AD10" s="649" t="s">
        <v>247</v>
      </c>
      <c r="AE10" s="649"/>
      <c r="AF10" s="649"/>
      <c r="AG10" s="649"/>
      <c r="AH10" s="649"/>
      <c r="AI10" s="649"/>
      <c r="AJ10" s="649"/>
      <c r="AK10" s="649"/>
      <c r="AL10" s="650" t="s">
        <v>247</v>
      </c>
      <c r="AM10" s="651"/>
      <c r="AN10" s="651"/>
      <c r="AO10" s="652"/>
      <c r="AP10" s="642" t="s">
        <v>258</v>
      </c>
      <c r="AQ10" s="643"/>
      <c r="AR10" s="643"/>
      <c r="AS10" s="643"/>
      <c r="AT10" s="643"/>
      <c r="AU10" s="643"/>
      <c r="AV10" s="643"/>
      <c r="AW10" s="643"/>
      <c r="AX10" s="643"/>
      <c r="AY10" s="643"/>
      <c r="AZ10" s="643"/>
      <c r="BA10" s="643"/>
      <c r="BB10" s="643"/>
      <c r="BC10" s="643"/>
      <c r="BD10" s="643"/>
      <c r="BE10" s="643"/>
      <c r="BF10" s="644"/>
      <c r="BG10" s="645">
        <v>98677</v>
      </c>
      <c r="BH10" s="646"/>
      <c r="BI10" s="646"/>
      <c r="BJ10" s="646"/>
      <c r="BK10" s="646"/>
      <c r="BL10" s="646"/>
      <c r="BM10" s="646"/>
      <c r="BN10" s="647"/>
      <c r="BO10" s="648">
        <v>3.3</v>
      </c>
      <c r="BP10" s="648"/>
      <c r="BQ10" s="648"/>
      <c r="BR10" s="648"/>
      <c r="BS10" s="654">
        <v>16418</v>
      </c>
      <c r="BT10" s="646"/>
      <c r="BU10" s="646"/>
      <c r="BV10" s="646"/>
      <c r="BW10" s="646"/>
      <c r="BX10" s="646"/>
      <c r="BY10" s="646"/>
      <c r="BZ10" s="646"/>
      <c r="CA10" s="646"/>
      <c r="CB10" s="655"/>
      <c r="CD10" s="660" t="s">
        <v>259</v>
      </c>
      <c r="CE10" s="661"/>
      <c r="CF10" s="661"/>
      <c r="CG10" s="661"/>
      <c r="CH10" s="661"/>
      <c r="CI10" s="661"/>
      <c r="CJ10" s="661"/>
      <c r="CK10" s="661"/>
      <c r="CL10" s="661"/>
      <c r="CM10" s="661"/>
      <c r="CN10" s="661"/>
      <c r="CO10" s="661"/>
      <c r="CP10" s="661"/>
      <c r="CQ10" s="662"/>
      <c r="CR10" s="645">
        <v>39493</v>
      </c>
      <c r="CS10" s="646"/>
      <c r="CT10" s="646"/>
      <c r="CU10" s="646"/>
      <c r="CV10" s="646"/>
      <c r="CW10" s="646"/>
      <c r="CX10" s="646"/>
      <c r="CY10" s="647"/>
      <c r="CZ10" s="648">
        <v>0.1</v>
      </c>
      <c r="DA10" s="648"/>
      <c r="DB10" s="648"/>
      <c r="DC10" s="648"/>
      <c r="DD10" s="654" t="s">
        <v>247</v>
      </c>
      <c r="DE10" s="646"/>
      <c r="DF10" s="646"/>
      <c r="DG10" s="646"/>
      <c r="DH10" s="646"/>
      <c r="DI10" s="646"/>
      <c r="DJ10" s="646"/>
      <c r="DK10" s="646"/>
      <c r="DL10" s="646"/>
      <c r="DM10" s="646"/>
      <c r="DN10" s="646"/>
      <c r="DO10" s="646"/>
      <c r="DP10" s="647"/>
      <c r="DQ10" s="654">
        <v>24661</v>
      </c>
      <c r="DR10" s="646"/>
      <c r="DS10" s="646"/>
      <c r="DT10" s="646"/>
      <c r="DU10" s="646"/>
      <c r="DV10" s="646"/>
      <c r="DW10" s="646"/>
      <c r="DX10" s="646"/>
      <c r="DY10" s="646"/>
      <c r="DZ10" s="646"/>
      <c r="EA10" s="646"/>
      <c r="EB10" s="646"/>
      <c r="EC10" s="655"/>
    </row>
    <row r="11" spans="2:143" ht="11.25" customHeight="1" x14ac:dyDescent="0.15">
      <c r="B11" s="642" t="s">
        <v>260</v>
      </c>
      <c r="C11" s="643"/>
      <c r="D11" s="643"/>
      <c r="E11" s="643"/>
      <c r="F11" s="643"/>
      <c r="G11" s="643"/>
      <c r="H11" s="643"/>
      <c r="I11" s="643"/>
      <c r="J11" s="643"/>
      <c r="K11" s="643"/>
      <c r="L11" s="643"/>
      <c r="M11" s="643"/>
      <c r="N11" s="643"/>
      <c r="O11" s="643"/>
      <c r="P11" s="643"/>
      <c r="Q11" s="644"/>
      <c r="R11" s="645">
        <v>526586</v>
      </c>
      <c r="S11" s="646"/>
      <c r="T11" s="646"/>
      <c r="U11" s="646"/>
      <c r="V11" s="646"/>
      <c r="W11" s="646"/>
      <c r="X11" s="646"/>
      <c r="Y11" s="647"/>
      <c r="Z11" s="650">
        <v>1.8</v>
      </c>
      <c r="AA11" s="651"/>
      <c r="AB11" s="651"/>
      <c r="AC11" s="663"/>
      <c r="AD11" s="654">
        <v>526586</v>
      </c>
      <c r="AE11" s="646"/>
      <c r="AF11" s="646"/>
      <c r="AG11" s="646"/>
      <c r="AH11" s="646"/>
      <c r="AI11" s="646"/>
      <c r="AJ11" s="646"/>
      <c r="AK11" s="647"/>
      <c r="AL11" s="650">
        <v>6</v>
      </c>
      <c r="AM11" s="651"/>
      <c r="AN11" s="651"/>
      <c r="AO11" s="652"/>
      <c r="AP11" s="642" t="s">
        <v>261</v>
      </c>
      <c r="AQ11" s="643"/>
      <c r="AR11" s="643"/>
      <c r="AS11" s="643"/>
      <c r="AT11" s="643"/>
      <c r="AU11" s="643"/>
      <c r="AV11" s="643"/>
      <c r="AW11" s="643"/>
      <c r="AX11" s="643"/>
      <c r="AY11" s="643"/>
      <c r="AZ11" s="643"/>
      <c r="BA11" s="643"/>
      <c r="BB11" s="643"/>
      <c r="BC11" s="643"/>
      <c r="BD11" s="643"/>
      <c r="BE11" s="643"/>
      <c r="BF11" s="644"/>
      <c r="BG11" s="645">
        <v>126443</v>
      </c>
      <c r="BH11" s="646"/>
      <c r="BI11" s="646"/>
      <c r="BJ11" s="646"/>
      <c r="BK11" s="646"/>
      <c r="BL11" s="646"/>
      <c r="BM11" s="646"/>
      <c r="BN11" s="647"/>
      <c r="BO11" s="648">
        <v>4.2</v>
      </c>
      <c r="BP11" s="648"/>
      <c r="BQ11" s="648"/>
      <c r="BR11" s="648"/>
      <c r="BS11" s="654">
        <v>25032</v>
      </c>
      <c r="BT11" s="646"/>
      <c r="BU11" s="646"/>
      <c r="BV11" s="646"/>
      <c r="BW11" s="646"/>
      <c r="BX11" s="646"/>
      <c r="BY11" s="646"/>
      <c r="BZ11" s="646"/>
      <c r="CA11" s="646"/>
      <c r="CB11" s="655"/>
      <c r="CD11" s="660" t="s">
        <v>262</v>
      </c>
      <c r="CE11" s="661"/>
      <c r="CF11" s="661"/>
      <c r="CG11" s="661"/>
      <c r="CH11" s="661"/>
      <c r="CI11" s="661"/>
      <c r="CJ11" s="661"/>
      <c r="CK11" s="661"/>
      <c r="CL11" s="661"/>
      <c r="CM11" s="661"/>
      <c r="CN11" s="661"/>
      <c r="CO11" s="661"/>
      <c r="CP11" s="661"/>
      <c r="CQ11" s="662"/>
      <c r="CR11" s="645">
        <v>2900549</v>
      </c>
      <c r="CS11" s="646"/>
      <c r="CT11" s="646"/>
      <c r="CU11" s="646"/>
      <c r="CV11" s="646"/>
      <c r="CW11" s="646"/>
      <c r="CX11" s="646"/>
      <c r="CY11" s="647"/>
      <c r="CZ11" s="648">
        <v>10.199999999999999</v>
      </c>
      <c r="DA11" s="648"/>
      <c r="DB11" s="648"/>
      <c r="DC11" s="648"/>
      <c r="DD11" s="654">
        <v>2231350</v>
      </c>
      <c r="DE11" s="646"/>
      <c r="DF11" s="646"/>
      <c r="DG11" s="646"/>
      <c r="DH11" s="646"/>
      <c r="DI11" s="646"/>
      <c r="DJ11" s="646"/>
      <c r="DK11" s="646"/>
      <c r="DL11" s="646"/>
      <c r="DM11" s="646"/>
      <c r="DN11" s="646"/>
      <c r="DO11" s="646"/>
      <c r="DP11" s="647"/>
      <c r="DQ11" s="654">
        <v>292076</v>
      </c>
      <c r="DR11" s="646"/>
      <c r="DS11" s="646"/>
      <c r="DT11" s="646"/>
      <c r="DU11" s="646"/>
      <c r="DV11" s="646"/>
      <c r="DW11" s="646"/>
      <c r="DX11" s="646"/>
      <c r="DY11" s="646"/>
      <c r="DZ11" s="646"/>
      <c r="EA11" s="646"/>
      <c r="EB11" s="646"/>
      <c r="EC11" s="655"/>
    </row>
    <row r="12" spans="2:143" ht="11.25" customHeight="1" x14ac:dyDescent="0.15">
      <c r="B12" s="642" t="s">
        <v>263</v>
      </c>
      <c r="C12" s="643"/>
      <c r="D12" s="643"/>
      <c r="E12" s="643"/>
      <c r="F12" s="643"/>
      <c r="G12" s="643"/>
      <c r="H12" s="643"/>
      <c r="I12" s="643"/>
      <c r="J12" s="643"/>
      <c r="K12" s="643"/>
      <c r="L12" s="643"/>
      <c r="M12" s="643"/>
      <c r="N12" s="643"/>
      <c r="O12" s="643"/>
      <c r="P12" s="643"/>
      <c r="Q12" s="644"/>
      <c r="R12" s="645">
        <v>731</v>
      </c>
      <c r="S12" s="646"/>
      <c r="T12" s="646"/>
      <c r="U12" s="646"/>
      <c r="V12" s="646"/>
      <c r="W12" s="646"/>
      <c r="X12" s="646"/>
      <c r="Y12" s="647"/>
      <c r="Z12" s="648">
        <v>0</v>
      </c>
      <c r="AA12" s="648"/>
      <c r="AB12" s="648"/>
      <c r="AC12" s="648"/>
      <c r="AD12" s="649">
        <v>731</v>
      </c>
      <c r="AE12" s="649"/>
      <c r="AF12" s="649"/>
      <c r="AG12" s="649"/>
      <c r="AH12" s="649"/>
      <c r="AI12" s="649"/>
      <c r="AJ12" s="649"/>
      <c r="AK12" s="649"/>
      <c r="AL12" s="650">
        <v>0</v>
      </c>
      <c r="AM12" s="651"/>
      <c r="AN12" s="651"/>
      <c r="AO12" s="652"/>
      <c r="AP12" s="642" t="s">
        <v>264</v>
      </c>
      <c r="AQ12" s="643"/>
      <c r="AR12" s="643"/>
      <c r="AS12" s="643"/>
      <c r="AT12" s="643"/>
      <c r="AU12" s="643"/>
      <c r="AV12" s="643"/>
      <c r="AW12" s="643"/>
      <c r="AX12" s="643"/>
      <c r="AY12" s="643"/>
      <c r="AZ12" s="643"/>
      <c r="BA12" s="643"/>
      <c r="BB12" s="643"/>
      <c r="BC12" s="643"/>
      <c r="BD12" s="643"/>
      <c r="BE12" s="643"/>
      <c r="BF12" s="644"/>
      <c r="BG12" s="645">
        <v>982087</v>
      </c>
      <c r="BH12" s="646"/>
      <c r="BI12" s="646"/>
      <c r="BJ12" s="646"/>
      <c r="BK12" s="646"/>
      <c r="BL12" s="646"/>
      <c r="BM12" s="646"/>
      <c r="BN12" s="647"/>
      <c r="BO12" s="648">
        <v>32.9</v>
      </c>
      <c r="BP12" s="648"/>
      <c r="BQ12" s="648"/>
      <c r="BR12" s="648"/>
      <c r="BS12" s="654" t="s">
        <v>247</v>
      </c>
      <c r="BT12" s="646"/>
      <c r="BU12" s="646"/>
      <c r="BV12" s="646"/>
      <c r="BW12" s="646"/>
      <c r="BX12" s="646"/>
      <c r="BY12" s="646"/>
      <c r="BZ12" s="646"/>
      <c r="CA12" s="646"/>
      <c r="CB12" s="655"/>
      <c r="CD12" s="660" t="s">
        <v>265</v>
      </c>
      <c r="CE12" s="661"/>
      <c r="CF12" s="661"/>
      <c r="CG12" s="661"/>
      <c r="CH12" s="661"/>
      <c r="CI12" s="661"/>
      <c r="CJ12" s="661"/>
      <c r="CK12" s="661"/>
      <c r="CL12" s="661"/>
      <c r="CM12" s="661"/>
      <c r="CN12" s="661"/>
      <c r="CO12" s="661"/>
      <c r="CP12" s="661"/>
      <c r="CQ12" s="662"/>
      <c r="CR12" s="645">
        <v>239908</v>
      </c>
      <c r="CS12" s="646"/>
      <c r="CT12" s="646"/>
      <c r="CU12" s="646"/>
      <c r="CV12" s="646"/>
      <c r="CW12" s="646"/>
      <c r="CX12" s="646"/>
      <c r="CY12" s="647"/>
      <c r="CZ12" s="648">
        <v>0.8</v>
      </c>
      <c r="DA12" s="648"/>
      <c r="DB12" s="648"/>
      <c r="DC12" s="648"/>
      <c r="DD12" s="654">
        <v>1485</v>
      </c>
      <c r="DE12" s="646"/>
      <c r="DF12" s="646"/>
      <c r="DG12" s="646"/>
      <c r="DH12" s="646"/>
      <c r="DI12" s="646"/>
      <c r="DJ12" s="646"/>
      <c r="DK12" s="646"/>
      <c r="DL12" s="646"/>
      <c r="DM12" s="646"/>
      <c r="DN12" s="646"/>
      <c r="DO12" s="646"/>
      <c r="DP12" s="647"/>
      <c r="DQ12" s="654">
        <v>105596</v>
      </c>
      <c r="DR12" s="646"/>
      <c r="DS12" s="646"/>
      <c r="DT12" s="646"/>
      <c r="DU12" s="646"/>
      <c r="DV12" s="646"/>
      <c r="DW12" s="646"/>
      <c r="DX12" s="646"/>
      <c r="DY12" s="646"/>
      <c r="DZ12" s="646"/>
      <c r="EA12" s="646"/>
      <c r="EB12" s="646"/>
      <c r="EC12" s="655"/>
    </row>
    <row r="13" spans="2:143" ht="11.25" customHeight="1" x14ac:dyDescent="0.15">
      <c r="B13" s="642" t="s">
        <v>266</v>
      </c>
      <c r="C13" s="643"/>
      <c r="D13" s="643"/>
      <c r="E13" s="643"/>
      <c r="F13" s="643"/>
      <c r="G13" s="643"/>
      <c r="H13" s="643"/>
      <c r="I13" s="643"/>
      <c r="J13" s="643"/>
      <c r="K13" s="643"/>
      <c r="L13" s="643"/>
      <c r="M13" s="643"/>
      <c r="N13" s="643"/>
      <c r="O13" s="643"/>
      <c r="P13" s="643"/>
      <c r="Q13" s="644"/>
      <c r="R13" s="645" t="s">
        <v>267</v>
      </c>
      <c r="S13" s="646"/>
      <c r="T13" s="646"/>
      <c r="U13" s="646"/>
      <c r="V13" s="646"/>
      <c r="W13" s="646"/>
      <c r="X13" s="646"/>
      <c r="Y13" s="647"/>
      <c r="Z13" s="648" t="s">
        <v>247</v>
      </c>
      <c r="AA13" s="648"/>
      <c r="AB13" s="648"/>
      <c r="AC13" s="648"/>
      <c r="AD13" s="649" t="s">
        <v>247</v>
      </c>
      <c r="AE13" s="649"/>
      <c r="AF13" s="649"/>
      <c r="AG13" s="649"/>
      <c r="AH13" s="649"/>
      <c r="AI13" s="649"/>
      <c r="AJ13" s="649"/>
      <c r="AK13" s="649"/>
      <c r="AL13" s="650" t="s">
        <v>247</v>
      </c>
      <c r="AM13" s="651"/>
      <c r="AN13" s="651"/>
      <c r="AO13" s="652"/>
      <c r="AP13" s="642" t="s">
        <v>268</v>
      </c>
      <c r="AQ13" s="643"/>
      <c r="AR13" s="643"/>
      <c r="AS13" s="643"/>
      <c r="AT13" s="643"/>
      <c r="AU13" s="643"/>
      <c r="AV13" s="643"/>
      <c r="AW13" s="643"/>
      <c r="AX13" s="643"/>
      <c r="AY13" s="643"/>
      <c r="AZ13" s="643"/>
      <c r="BA13" s="643"/>
      <c r="BB13" s="643"/>
      <c r="BC13" s="643"/>
      <c r="BD13" s="643"/>
      <c r="BE13" s="643"/>
      <c r="BF13" s="644"/>
      <c r="BG13" s="645">
        <v>959833</v>
      </c>
      <c r="BH13" s="646"/>
      <c r="BI13" s="646"/>
      <c r="BJ13" s="646"/>
      <c r="BK13" s="646"/>
      <c r="BL13" s="646"/>
      <c r="BM13" s="646"/>
      <c r="BN13" s="647"/>
      <c r="BO13" s="648">
        <v>32.200000000000003</v>
      </c>
      <c r="BP13" s="648"/>
      <c r="BQ13" s="648"/>
      <c r="BR13" s="648"/>
      <c r="BS13" s="654" t="s">
        <v>247</v>
      </c>
      <c r="BT13" s="646"/>
      <c r="BU13" s="646"/>
      <c r="BV13" s="646"/>
      <c r="BW13" s="646"/>
      <c r="BX13" s="646"/>
      <c r="BY13" s="646"/>
      <c r="BZ13" s="646"/>
      <c r="CA13" s="646"/>
      <c r="CB13" s="655"/>
      <c r="CD13" s="660" t="s">
        <v>269</v>
      </c>
      <c r="CE13" s="661"/>
      <c r="CF13" s="661"/>
      <c r="CG13" s="661"/>
      <c r="CH13" s="661"/>
      <c r="CI13" s="661"/>
      <c r="CJ13" s="661"/>
      <c r="CK13" s="661"/>
      <c r="CL13" s="661"/>
      <c r="CM13" s="661"/>
      <c r="CN13" s="661"/>
      <c r="CO13" s="661"/>
      <c r="CP13" s="661"/>
      <c r="CQ13" s="662"/>
      <c r="CR13" s="645">
        <v>1401194</v>
      </c>
      <c r="CS13" s="646"/>
      <c r="CT13" s="646"/>
      <c r="CU13" s="646"/>
      <c r="CV13" s="646"/>
      <c r="CW13" s="646"/>
      <c r="CX13" s="646"/>
      <c r="CY13" s="647"/>
      <c r="CZ13" s="648">
        <v>4.9000000000000004</v>
      </c>
      <c r="DA13" s="648"/>
      <c r="DB13" s="648"/>
      <c r="DC13" s="648"/>
      <c r="DD13" s="654">
        <v>643811</v>
      </c>
      <c r="DE13" s="646"/>
      <c r="DF13" s="646"/>
      <c r="DG13" s="646"/>
      <c r="DH13" s="646"/>
      <c r="DI13" s="646"/>
      <c r="DJ13" s="646"/>
      <c r="DK13" s="646"/>
      <c r="DL13" s="646"/>
      <c r="DM13" s="646"/>
      <c r="DN13" s="646"/>
      <c r="DO13" s="646"/>
      <c r="DP13" s="647"/>
      <c r="DQ13" s="654">
        <v>785997</v>
      </c>
      <c r="DR13" s="646"/>
      <c r="DS13" s="646"/>
      <c r="DT13" s="646"/>
      <c r="DU13" s="646"/>
      <c r="DV13" s="646"/>
      <c r="DW13" s="646"/>
      <c r="DX13" s="646"/>
      <c r="DY13" s="646"/>
      <c r="DZ13" s="646"/>
      <c r="EA13" s="646"/>
      <c r="EB13" s="646"/>
      <c r="EC13" s="655"/>
    </row>
    <row r="14" spans="2:143" ht="11.25" customHeight="1" x14ac:dyDescent="0.15">
      <c r="B14" s="642" t="s">
        <v>270</v>
      </c>
      <c r="C14" s="643"/>
      <c r="D14" s="643"/>
      <c r="E14" s="643"/>
      <c r="F14" s="643"/>
      <c r="G14" s="643"/>
      <c r="H14" s="643"/>
      <c r="I14" s="643"/>
      <c r="J14" s="643"/>
      <c r="K14" s="643"/>
      <c r="L14" s="643"/>
      <c r="M14" s="643"/>
      <c r="N14" s="643"/>
      <c r="O14" s="643"/>
      <c r="P14" s="643"/>
      <c r="Q14" s="644"/>
      <c r="R14" s="645">
        <v>14603</v>
      </c>
      <c r="S14" s="646"/>
      <c r="T14" s="646"/>
      <c r="U14" s="646"/>
      <c r="V14" s="646"/>
      <c r="W14" s="646"/>
      <c r="X14" s="646"/>
      <c r="Y14" s="647"/>
      <c r="Z14" s="648">
        <v>0.1</v>
      </c>
      <c r="AA14" s="648"/>
      <c r="AB14" s="648"/>
      <c r="AC14" s="648"/>
      <c r="AD14" s="649">
        <v>14603</v>
      </c>
      <c r="AE14" s="649"/>
      <c r="AF14" s="649"/>
      <c r="AG14" s="649"/>
      <c r="AH14" s="649"/>
      <c r="AI14" s="649"/>
      <c r="AJ14" s="649"/>
      <c r="AK14" s="649"/>
      <c r="AL14" s="650">
        <v>0.2</v>
      </c>
      <c r="AM14" s="651"/>
      <c r="AN14" s="651"/>
      <c r="AO14" s="652"/>
      <c r="AP14" s="642" t="s">
        <v>271</v>
      </c>
      <c r="AQ14" s="643"/>
      <c r="AR14" s="643"/>
      <c r="AS14" s="643"/>
      <c r="AT14" s="643"/>
      <c r="AU14" s="643"/>
      <c r="AV14" s="643"/>
      <c r="AW14" s="643"/>
      <c r="AX14" s="643"/>
      <c r="AY14" s="643"/>
      <c r="AZ14" s="643"/>
      <c r="BA14" s="643"/>
      <c r="BB14" s="643"/>
      <c r="BC14" s="643"/>
      <c r="BD14" s="643"/>
      <c r="BE14" s="643"/>
      <c r="BF14" s="644"/>
      <c r="BG14" s="645">
        <v>64433</v>
      </c>
      <c r="BH14" s="646"/>
      <c r="BI14" s="646"/>
      <c r="BJ14" s="646"/>
      <c r="BK14" s="646"/>
      <c r="BL14" s="646"/>
      <c r="BM14" s="646"/>
      <c r="BN14" s="647"/>
      <c r="BO14" s="648">
        <v>2.2000000000000002</v>
      </c>
      <c r="BP14" s="648"/>
      <c r="BQ14" s="648"/>
      <c r="BR14" s="648"/>
      <c r="BS14" s="654" t="s">
        <v>247</v>
      </c>
      <c r="BT14" s="646"/>
      <c r="BU14" s="646"/>
      <c r="BV14" s="646"/>
      <c r="BW14" s="646"/>
      <c r="BX14" s="646"/>
      <c r="BY14" s="646"/>
      <c r="BZ14" s="646"/>
      <c r="CA14" s="646"/>
      <c r="CB14" s="655"/>
      <c r="CD14" s="660" t="s">
        <v>272</v>
      </c>
      <c r="CE14" s="661"/>
      <c r="CF14" s="661"/>
      <c r="CG14" s="661"/>
      <c r="CH14" s="661"/>
      <c r="CI14" s="661"/>
      <c r="CJ14" s="661"/>
      <c r="CK14" s="661"/>
      <c r="CL14" s="661"/>
      <c r="CM14" s="661"/>
      <c r="CN14" s="661"/>
      <c r="CO14" s="661"/>
      <c r="CP14" s="661"/>
      <c r="CQ14" s="662"/>
      <c r="CR14" s="645">
        <v>752787</v>
      </c>
      <c r="CS14" s="646"/>
      <c r="CT14" s="646"/>
      <c r="CU14" s="646"/>
      <c r="CV14" s="646"/>
      <c r="CW14" s="646"/>
      <c r="CX14" s="646"/>
      <c r="CY14" s="647"/>
      <c r="CZ14" s="648">
        <v>2.6</v>
      </c>
      <c r="DA14" s="648"/>
      <c r="DB14" s="648"/>
      <c r="DC14" s="648"/>
      <c r="DD14" s="654">
        <v>109590</v>
      </c>
      <c r="DE14" s="646"/>
      <c r="DF14" s="646"/>
      <c r="DG14" s="646"/>
      <c r="DH14" s="646"/>
      <c r="DI14" s="646"/>
      <c r="DJ14" s="646"/>
      <c r="DK14" s="646"/>
      <c r="DL14" s="646"/>
      <c r="DM14" s="646"/>
      <c r="DN14" s="646"/>
      <c r="DO14" s="646"/>
      <c r="DP14" s="647"/>
      <c r="DQ14" s="654">
        <v>636792</v>
      </c>
      <c r="DR14" s="646"/>
      <c r="DS14" s="646"/>
      <c r="DT14" s="646"/>
      <c r="DU14" s="646"/>
      <c r="DV14" s="646"/>
      <c r="DW14" s="646"/>
      <c r="DX14" s="646"/>
      <c r="DY14" s="646"/>
      <c r="DZ14" s="646"/>
      <c r="EA14" s="646"/>
      <c r="EB14" s="646"/>
      <c r="EC14" s="655"/>
    </row>
    <row r="15" spans="2:143" ht="11.25" customHeight="1" x14ac:dyDescent="0.15">
      <c r="B15" s="642" t="s">
        <v>273</v>
      </c>
      <c r="C15" s="643"/>
      <c r="D15" s="643"/>
      <c r="E15" s="643"/>
      <c r="F15" s="643"/>
      <c r="G15" s="643"/>
      <c r="H15" s="643"/>
      <c r="I15" s="643"/>
      <c r="J15" s="643"/>
      <c r="K15" s="643"/>
      <c r="L15" s="643"/>
      <c r="M15" s="643"/>
      <c r="N15" s="643"/>
      <c r="O15" s="643"/>
      <c r="P15" s="643"/>
      <c r="Q15" s="644"/>
      <c r="R15" s="645" t="s">
        <v>247</v>
      </c>
      <c r="S15" s="646"/>
      <c r="T15" s="646"/>
      <c r="U15" s="646"/>
      <c r="V15" s="646"/>
      <c r="W15" s="646"/>
      <c r="X15" s="646"/>
      <c r="Y15" s="647"/>
      <c r="Z15" s="648" t="s">
        <v>247</v>
      </c>
      <c r="AA15" s="648"/>
      <c r="AB15" s="648"/>
      <c r="AC15" s="648"/>
      <c r="AD15" s="649" t="s">
        <v>247</v>
      </c>
      <c r="AE15" s="649"/>
      <c r="AF15" s="649"/>
      <c r="AG15" s="649"/>
      <c r="AH15" s="649"/>
      <c r="AI15" s="649"/>
      <c r="AJ15" s="649"/>
      <c r="AK15" s="649"/>
      <c r="AL15" s="650" t="s">
        <v>247</v>
      </c>
      <c r="AM15" s="651"/>
      <c r="AN15" s="651"/>
      <c r="AO15" s="652"/>
      <c r="AP15" s="642" t="s">
        <v>274</v>
      </c>
      <c r="AQ15" s="643"/>
      <c r="AR15" s="643"/>
      <c r="AS15" s="643"/>
      <c r="AT15" s="643"/>
      <c r="AU15" s="643"/>
      <c r="AV15" s="643"/>
      <c r="AW15" s="643"/>
      <c r="AX15" s="643"/>
      <c r="AY15" s="643"/>
      <c r="AZ15" s="643"/>
      <c r="BA15" s="643"/>
      <c r="BB15" s="643"/>
      <c r="BC15" s="643"/>
      <c r="BD15" s="643"/>
      <c r="BE15" s="643"/>
      <c r="BF15" s="644"/>
      <c r="BG15" s="645">
        <v>300539</v>
      </c>
      <c r="BH15" s="646"/>
      <c r="BI15" s="646"/>
      <c r="BJ15" s="646"/>
      <c r="BK15" s="646"/>
      <c r="BL15" s="646"/>
      <c r="BM15" s="646"/>
      <c r="BN15" s="647"/>
      <c r="BO15" s="648">
        <v>10.1</v>
      </c>
      <c r="BP15" s="648"/>
      <c r="BQ15" s="648"/>
      <c r="BR15" s="648"/>
      <c r="BS15" s="654" t="s">
        <v>247</v>
      </c>
      <c r="BT15" s="646"/>
      <c r="BU15" s="646"/>
      <c r="BV15" s="646"/>
      <c r="BW15" s="646"/>
      <c r="BX15" s="646"/>
      <c r="BY15" s="646"/>
      <c r="BZ15" s="646"/>
      <c r="CA15" s="646"/>
      <c r="CB15" s="655"/>
      <c r="CD15" s="660" t="s">
        <v>275</v>
      </c>
      <c r="CE15" s="661"/>
      <c r="CF15" s="661"/>
      <c r="CG15" s="661"/>
      <c r="CH15" s="661"/>
      <c r="CI15" s="661"/>
      <c r="CJ15" s="661"/>
      <c r="CK15" s="661"/>
      <c r="CL15" s="661"/>
      <c r="CM15" s="661"/>
      <c r="CN15" s="661"/>
      <c r="CO15" s="661"/>
      <c r="CP15" s="661"/>
      <c r="CQ15" s="662"/>
      <c r="CR15" s="645">
        <v>1472713</v>
      </c>
      <c r="CS15" s="646"/>
      <c r="CT15" s="646"/>
      <c r="CU15" s="646"/>
      <c r="CV15" s="646"/>
      <c r="CW15" s="646"/>
      <c r="CX15" s="646"/>
      <c r="CY15" s="647"/>
      <c r="CZ15" s="648">
        <v>5.2</v>
      </c>
      <c r="DA15" s="648"/>
      <c r="DB15" s="648"/>
      <c r="DC15" s="648"/>
      <c r="DD15" s="654">
        <v>116854</v>
      </c>
      <c r="DE15" s="646"/>
      <c r="DF15" s="646"/>
      <c r="DG15" s="646"/>
      <c r="DH15" s="646"/>
      <c r="DI15" s="646"/>
      <c r="DJ15" s="646"/>
      <c r="DK15" s="646"/>
      <c r="DL15" s="646"/>
      <c r="DM15" s="646"/>
      <c r="DN15" s="646"/>
      <c r="DO15" s="646"/>
      <c r="DP15" s="647"/>
      <c r="DQ15" s="654">
        <v>1078044</v>
      </c>
      <c r="DR15" s="646"/>
      <c r="DS15" s="646"/>
      <c r="DT15" s="646"/>
      <c r="DU15" s="646"/>
      <c r="DV15" s="646"/>
      <c r="DW15" s="646"/>
      <c r="DX15" s="646"/>
      <c r="DY15" s="646"/>
      <c r="DZ15" s="646"/>
      <c r="EA15" s="646"/>
      <c r="EB15" s="646"/>
      <c r="EC15" s="655"/>
    </row>
    <row r="16" spans="2:143" ht="11.25" customHeight="1" x14ac:dyDescent="0.15">
      <c r="B16" s="642" t="s">
        <v>276</v>
      </c>
      <c r="C16" s="643"/>
      <c r="D16" s="643"/>
      <c r="E16" s="643"/>
      <c r="F16" s="643"/>
      <c r="G16" s="643"/>
      <c r="H16" s="643"/>
      <c r="I16" s="643"/>
      <c r="J16" s="643"/>
      <c r="K16" s="643"/>
      <c r="L16" s="643"/>
      <c r="M16" s="643"/>
      <c r="N16" s="643"/>
      <c r="O16" s="643"/>
      <c r="P16" s="643"/>
      <c r="Q16" s="644"/>
      <c r="R16" s="645">
        <v>4216</v>
      </c>
      <c r="S16" s="646"/>
      <c r="T16" s="646"/>
      <c r="U16" s="646"/>
      <c r="V16" s="646"/>
      <c r="W16" s="646"/>
      <c r="X16" s="646"/>
      <c r="Y16" s="647"/>
      <c r="Z16" s="648">
        <v>0</v>
      </c>
      <c r="AA16" s="648"/>
      <c r="AB16" s="648"/>
      <c r="AC16" s="648"/>
      <c r="AD16" s="649">
        <v>4216</v>
      </c>
      <c r="AE16" s="649"/>
      <c r="AF16" s="649"/>
      <c r="AG16" s="649"/>
      <c r="AH16" s="649"/>
      <c r="AI16" s="649"/>
      <c r="AJ16" s="649"/>
      <c r="AK16" s="649"/>
      <c r="AL16" s="650">
        <v>0</v>
      </c>
      <c r="AM16" s="651"/>
      <c r="AN16" s="651"/>
      <c r="AO16" s="652"/>
      <c r="AP16" s="642" t="s">
        <v>277</v>
      </c>
      <c r="AQ16" s="643"/>
      <c r="AR16" s="643"/>
      <c r="AS16" s="643"/>
      <c r="AT16" s="643"/>
      <c r="AU16" s="643"/>
      <c r="AV16" s="643"/>
      <c r="AW16" s="643"/>
      <c r="AX16" s="643"/>
      <c r="AY16" s="643"/>
      <c r="AZ16" s="643"/>
      <c r="BA16" s="643"/>
      <c r="BB16" s="643"/>
      <c r="BC16" s="643"/>
      <c r="BD16" s="643"/>
      <c r="BE16" s="643"/>
      <c r="BF16" s="644"/>
      <c r="BG16" s="645" t="s">
        <v>247</v>
      </c>
      <c r="BH16" s="646"/>
      <c r="BI16" s="646"/>
      <c r="BJ16" s="646"/>
      <c r="BK16" s="646"/>
      <c r="BL16" s="646"/>
      <c r="BM16" s="646"/>
      <c r="BN16" s="647"/>
      <c r="BO16" s="648" t="s">
        <v>267</v>
      </c>
      <c r="BP16" s="648"/>
      <c r="BQ16" s="648"/>
      <c r="BR16" s="648"/>
      <c r="BS16" s="654" t="s">
        <v>247</v>
      </c>
      <c r="BT16" s="646"/>
      <c r="BU16" s="646"/>
      <c r="BV16" s="646"/>
      <c r="BW16" s="646"/>
      <c r="BX16" s="646"/>
      <c r="BY16" s="646"/>
      <c r="BZ16" s="646"/>
      <c r="CA16" s="646"/>
      <c r="CB16" s="655"/>
      <c r="CD16" s="660" t="s">
        <v>278</v>
      </c>
      <c r="CE16" s="661"/>
      <c r="CF16" s="661"/>
      <c r="CG16" s="661"/>
      <c r="CH16" s="661"/>
      <c r="CI16" s="661"/>
      <c r="CJ16" s="661"/>
      <c r="CK16" s="661"/>
      <c r="CL16" s="661"/>
      <c r="CM16" s="661"/>
      <c r="CN16" s="661"/>
      <c r="CO16" s="661"/>
      <c r="CP16" s="661"/>
      <c r="CQ16" s="662"/>
      <c r="CR16" s="645" t="s">
        <v>247</v>
      </c>
      <c r="CS16" s="646"/>
      <c r="CT16" s="646"/>
      <c r="CU16" s="646"/>
      <c r="CV16" s="646"/>
      <c r="CW16" s="646"/>
      <c r="CX16" s="646"/>
      <c r="CY16" s="647"/>
      <c r="CZ16" s="648" t="s">
        <v>247</v>
      </c>
      <c r="DA16" s="648"/>
      <c r="DB16" s="648"/>
      <c r="DC16" s="648"/>
      <c r="DD16" s="654" t="s">
        <v>247</v>
      </c>
      <c r="DE16" s="646"/>
      <c r="DF16" s="646"/>
      <c r="DG16" s="646"/>
      <c r="DH16" s="646"/>
      <c r="DI16" s="646"/>
      <c r="DJ16" s="646"/>
      <c r="DK16" s="646"/>
      <c r="DL16" s="646"/>
      <c r="DM16" s="646"/>
      <c r="DN16" s="646"/>
      <c r="DO16" s="646"/>
      <c r="DP16" s="647"/>
      <c r="DQ16" s="654" t="s">
        <v>247</v>
      </c>
      <c r="DR16" s="646"/>
      <c r="DS16" s="646"/>
      <c r="DT16" s="646"/>
      <c r="DU16" s="646"/>
      <c r="DV16" s="646"/>
      <c r="DW16" s="646"/>
      <c r="DX16" s="646"/>
      <c r="DY16" s="646"/>
      <c r="DZ16" s="646"/>
      <c r="EA16" s="646"/>
      <c r="EB16" s="646"/>
      <c r="EC16" s="655"/>
    </row>
    <row r="17" spans="2:133" ht="11.25" customHeight="1" x14ac:dyDescent="0.15">
      <c r="B17" s="642" t="s">
        <v>279</v>
      </c>
      <c r="C17" s="643"/>
      <c r="D17" s="643"/>
      <c r="E17" s="643"/>
      <c r="F17" s="643"/>
      <c r="G17" s="643"/>
      <c r="H17" s="643"/>
      <c r="I17" s="643"/>
      <c r="J17" s="643"/>
      <c r="K17" s="643"/>
      <c r="L17" s="643"/>
      <c r="M17" s="643"/>
      <c r="N17" s="643"/>
      <c r="O17" s="643"/>
      <c r="P17" s="643"/>
      <c r="Q17" s="644"/>
      <c r="R17" s="645">
        <v>45507</v>
      </c>
      <c r="S17" s="646"/>
      <c r="T17" s="646"/>
      <c r="U17" s="646"/>
      <c r="V17" s="646"/>
      <c r="W17" s="646"/>
      <c r="X17" s="646"/>
      <c r="Y17" s="647"/>
      <c r="Z17" s="648">
        <v>0.2</v>
      </c>
      <c r="AA17" s="648"/>
      <c r="AB17" s="648"/>
      <c r="AC17" s="648"/>
      <c r="AD17" s="649">
        <v>45507</v>
      </c>
      <c r="AE17" s="649"/>
      <c r="AF17" s="649"/>
      <c r="AG17" s="649"/>
      <c r="AH17" s="649"/>
      <c r="AI17" s="649"/>
      <c r="AJ17" s="649"/>
      <c r="AK17" s="649"/>
      <c r="AL17" s="650">
        <v>0.5</v>
      </c>
      <c r="AM17" s="651"/>
      <c r="AN17" s="651"/>
      <c r="AO17" s="652"/>
      <c r="AP17" s="642" t="s">
        <v>280</v>
      </c>
      <c r="AQ17" s="643"/>
      <c r="AR17" s="643"/>
      <c r="AS17" s="643"/>
      <c r="AT17" s="643"/>
      <c r="AU17" s="643"/>
      <c r="AV17" s="643"/>
      <c r="AW17" s="643"/>
      <c r="AX17" s="643"/>
      <c r="AY17" s="643"/>
      <c r="AZ17" s="643"/>
      <c r="BA17" s="643"/>
      <c r="BB17" s="643"/>
      <c r="BC17" s="643"/>
      <c r="BD17" s="643"/>
      <c r="BE17" s="643"/>
      <c r="BF17" s="644"/>
      <c r="BG17" s="645" t="s">
        <v>267</v>
      </c>
      <c r="BH17" s="646"/>
      <c r="BI17" s="646"/>
      <c r="BJ17" s="646"/>
      <c r="BK17" s="646"/>
      <c r="BL17" s="646"/>
      <c r="BM17" s="646"/>
      <c r="BN17" s="647"/>
      <c r="BO17" s="648" t="s">
        <v>247</v>
      </c>
      <c r="BP17" s="648"/>
      <c r="BQ17" s="648"/>
      <c r="BR17" s="648"/>
      <c r="BS17" s="654" t="s">
        <v>247</v>
      </c>
      <c r="BT17" s="646"/>
      <c r="BU17" s="646"/>
      <c r="BV17" s="646"/>
      <c r="BW17" s="646"/>
      <c r="BX17" s="646"/>
      <c r="BY17" s="646"/>
      <c r="BZ17" s="646"/>
      <c r="CA17" s="646"/>
      <c r="CB17" s="655"/>
      <c r="CD17" s="660" t="s">
        <v>281</v>
      </c>
      <c r="CE17" s="661"/>
      <c r="CF17" s="661"/>
      <c r="CG17" s="661"/>
      <c r="CH17" s="661"/>
      <c r="CI17" s="661"/>
      <c r="CJ17" s="661"/>
      <c r="CK17" s="661"/>
      <c r="CL17" s="661"/>
      <c r="CM17" s="661"/>
      <c r="CN17" s="661"/>
      <c r="CO17" s="661"/>
      <c r="CP17" s="661"/>
      <c r="CQ17" s="662"/>
      <c r="CR17" s="645">
        <v>2072510</v>
      </c>
      <c r="CS17" s="646"/>
      <c r="CT17" s="646"/>
      <c r="CU17" s="646"/>
      <c r="CV17" s="646"/>
      <c r="CW17" s="646"/>
      <c r="CX17" s="646"/>
      <c r="CY17" s="647"/>
      <c r="CZ17" s="648">
        <v>7.3</v>
      </c>
      <c r="DA17" s="648"/>
      <c r="DB17" s="648"/>
      <c r="DC17" s="648"/>
      <c r="DD17" s="654" t="s">
        <v>247</v>
      </c>
      <c r="DE17" s="646"/>
      <c r="DF17" s="646"/>
      <c r="DG17" s="646"/>
      <c r="DH17" s="646"/>
      <c r="DI17" s="646"/>
      <c r="DJ17" s="646"/>
      <c r="DK17" s="646"/>
      <c r="DL17" s="646"/>
      <c r="DM17" s="646"/>
      <c r="DN17" s="646"/>
      <c r="DO17" s="646"/>
      <c r="DP17" s="647"/>
      <c r="DQ17" s="654">
        <v>1850971</v>
      </c>
      <c r="DR17" s="646"/>
      <c r="DS17" s="646"/>
      <c r="DT17" s="646"/>
      <c r="DU17" s="646"/>
      <c r="DV17" s="646"/>
      <c r="DW17" s="646"/>
      <c r="DX17" s="646"/>
      <c r="DY17" s="646"/>
      <c r="DZ17" s="646"/>
      <c r="EA17" s="646"/>
      <c r="EB17" s="646"/>
      <c r="EC17" s="655"/>
    </row>
    <row r="18" spans="2:133" ht="11.25" customHeight="1" x14ac:dyDescent="0.15">
      <c r="B18" s="642" t="s">
        <v>282</v>
      </c>
      <c r="C18" s="643"/>
      <c r="D18" s="643"/>
      <c r="E18" s="643"/>
      <c r="F18" s="643"/>
      <c r="G18" s="643"/>
      <c r="H18" s="643"/>
      <c r="I18" s="643"/>
      <c r="J18" s="643"/>
      <c r="K18" s="643"/>
      <c r="L18" s="643"/>
      <c r="M18" s="643"/>
      <c r="N18" s="643"/>
      <c r="O18" s="643"/>
      <c r="P18" s="643"/>
      <c r="Q18" s="644"/>
      <c r="R18" s="645">
        <v>8929</v>
      </c>
      <c r="S18" s="646"/>
      <c r="T18" s="646"/>
      <c r="U18" s="646"/>
      <c r="V18" s="646"/>
      <c r="W18" s="646"/>
      <c r="X18" s="646"/>
      <c r="Y18" s="647"/>
      <c r="Z18" s="648">
        <v>0</v>
      </c>
      <c r="AA18" s="648"/>
      <c r="AB18" s="648"/>
      <c r="AC18" s="648"/>
      <c r="AD18" s="649">
        <v>8929</v>
      </c>
      <c r="AE18" s="649"/>
      <c r="AF18" s="649"/>
      <c r="AG18" s="649"/>
      <c r="AH18" s="649"/>
      <c r="AI18" s="649"/>
      <c r="AJ18" s="649"/>
      <c r="AK18" s="649"/>
      <c r="AL18" s="650">
        <v>0.1</v>
      </c>
      <c r="AM18" s="651"/>
      <c r="AN18" s="651"/>
      <c r="AO18" s="652"/>
      <c r="AP18" s="642" t="s">
        <v>283</v>
      </c>
      <c r="AQ18" s="643"/>
      <c r="AR18" s="643"/>
      <c r="AS18" s="643"/>
      <c r="AT18" s="643"/>
      <c r="AU18" s="643"/>
      <c r="AV18" s="643"/>
      <c r="AW18" s="643"/>
      <c r="AX18" s="643"/>
      <c r="AY18" s="643"/>
      <c r="AZ18" s="643"/>
      <c r="BA18" s="643"/>
      <c r="BB18" s="643"/>
      <c r="BC18" s="643"/>
      <c r="BD18" s="643"/>
      <c r="BE18" s="643"/>
      <c r="BF18" s="644"/>
      <c r="BG18" s="645" t="s">
        <v>247</v>
      </c>
      <c r="BH18" s="646"/>
      <c r="BI18" s="646"/>
      <c r="BJ18" s="646"/>
      <c r="BK18" s="646"/>
      <c r="BL18" s="646"/>
      <c r="BM18" s="646"/>
      <c r="BN18" s="647"/>
      <c r="BO18" s="648" t="s">
        <v>247</v>
      </c>
      <c r="BP18" s="648"/>
      <c r="BQ18" s="648"/>
      <c r="BR18" s="648"/>
      <c r="BS18" s="654" t="s">
        <v>247</v>
      </c>
      <c r="BT18" s="646"/>
      <c r="BU18" s="646"/>
      <c r="BV18" s="646"/>
      <c r="BW18" s="646"/>
      <c r="BX18" s="646"/>
      <c r="BY18" s="646"/>
      <c r="BZ18" s="646"/>
      <c r="CA18" s="646"/>
      <c r="CB18" s="655"/>
      <c r="CD18" s="660" t="s">
        <v>284</v>
      </c>
      <c r="CE18" s="661"/>
      <c r="CF18" s="661"/>
      <c r="CG18" s="661"/>
      <c r="CH18" s="661"/>
      <c r="CI18" s="661"/>
      <c r="CJ18" s="661"/>
      <c r="CK18" s="661"/>
      <c r="CL18" s="661"/>
      <c r="CM18" s="661"/>
      <c r="CN18" s="661"/>
      <c r="CO18" s="661"/>
      <c r="CP18" s="661"/>
      <c r="CQ18" s="662"/>
      <c r="CR18" s="645" t="s">
        <v>247</v>
      </c>
      <c r="CS18" s="646"/>
      <c r="CT18" s="646"/>
      <c r="CU18" s="646"/>
      <c r="CV18" s="646"/>
      <c r="CW18" s="646"/>
      <c r="CX18" s="646"/>
      <c r="CY18" s="647"/>
      <c r="CZ18" s="648" t="s">
        <v>247</v>
      </c>
      <c r="DA18" s="648"/>
      <c r="DB18" s="648"/>
      <c r="DC18" s="648"/>
      <c r="DD18" s="654" t="s">
        <v>247</v>
      </c>
      <c r="DE18" s="646"/>
      <c r="DF18" s="646"/>
      <c r="DG18" s="646"/>
      <c r="DH18" s="646"/>
      <c r="DI18" s="646"/>
      <c r="DJ18" s="646"/>
      <c r="DK18" s="646"/>
      <c r="DL18" s="646"/>
      <c r="DM18" s="646"/>
      <c r="DN18" s="646"/>
      <c r="DO18" s="646"/>
      <c r="DP18" s="647"/>
      <c r="DQ18" s="654" t="s">
        <v>247</v>
      </c>
      <c r="DR18" s="646"/>
      <c r="DS18" s="646"/>
      <c r="DT18" s="646"/>
      <c r="DU18" s="646"/>
      <c r="DV18" s="646"/>
      <c r="DW18" s="646"/>
      <c r="DX18" s="646"/>
      <c r="DY18" s="646"/>
      <c r="DZ18" s="646"/>
      <c r="EA18" s="646"/>
      <c r="EB18" s="646"/>
      <c r="EC18" s="655"/>
    </row>
    <row r="19" spans="2:133" ht="11.25" customHeight="1" x14ac:dyDescent="0.15">
      <c r="B19" s="642" t="s">
        <v>285</v>
      </c>
      <c r="C19" s="643"/>
      <c r="D19" s="643"/>
      <c r="E19" s="643"/>
      <c r="F19" s="643"/>
      <c r="G19" s="643"/>
      <c r="H19" s="643"/>
      <c r="I19" s="643"/>
      <c r="J19" s="643"/>
      <c r="K19" s="643"/>
      <c r="L19" s="643"/>
      <c r="M19" s="643"/>
      <c r="N19" s="643"/>
      <c r="O19" s="643"/>
      <c r="P19" s="643"/>
      <c r="Q19" s="644"/>
      <c r="R19" s="645">
        <v>2162</v>
      </c>
      <c r="S19" s="646"/>
      <c r="T19" s="646"/>
      <c r="U19" s="646"/>
      <c r="V19" s="646"/>
      <c r="W19" s="646"/>
      <c r="X19" s="646"/>
      <c r="Y19" s="647"/>
      <c r="Z19" s="648">
        <v>0</v>
      </c>
      <c r="AA19" s="648"/>
      <c r="AB19" s="648"/>
      <c r="AC19" s="648"/>
      <c r="AD19" s="649">
        <v>2162</v>
      </c>
      <c r="AE19" s="649"/>
      <c r="AF19" s="649"/>
      <c r="AG19" s="649"/>
      <c r="AH19" s="649"/>
      <c r="AI19" s="649"/>
      <c r="AJ19" s="649"/>
      <c r="AK19" s="649"/>
      <c r="AL19" s="650">
        <v>0</v>
      </c>
      <c r="AM19" s="651"/>
      <c r="AN19" s="651"/>
      <c r="AO19" s="652"/>
      <c r="AP19" s="642" t="s">
        <v>286</v>
      </c>
      <c r="AQ19" s="643"/>
      <c r="AR19" s="643"/>
      <c r="AS19" s="643"/>
      <c r="AT19" s="643"/>
      <c r="AU19" s="643"/>
      <c r="AV19" s="643"/>
      <c r="AW19" s="643"/>
      <c r="AX19" s="643"/>
      <c r="AY19" s="643"/>
      <c r="AZ19" s="643"/>
      <c r="BA19" s="643"/>
      <c r="BB19" s="643"/>
      <c r="BC19" s="643"/>
      <c r="BD19" s="643"/>
      <c r="BE19" s="643"/>
      <c r="BF19" s="644"/>
      <c r="BG19" s="645">
        <v>132989</v>
      </c>
      <c r="BH19" s="646"/>
      <c r="BI19" s="646"/>
      <c r="BJ19" s="646"/>
      <c r="BK19" s="646"/>
      <c r="BL19" s="646"/>
      <c r="BM19" s="646"/>
      <c r="BN19" s="647"/>
      <c r="BO19" s="648">
        <v>4.5</v>
      </c>
      <c r="BP19" s="648"/>
      <c r="BQ19" s="648"/>
      <c r="BR19" s="648"/>
      <c r="BS19" s="654" t="s">
        <v>247</v>
      </c>
      <c r="BT19" s="646"/>
      <c r="BU19" s="646"/>
      <c r="BV19" s="646"/>
      <c r="BW19" s="646"/>
      <c r="BX19" s="646"/>
      <c r="BY19" s="646"/>
      <c r="BZ19" s="646"/>
      <c r="CA19" s="646"/>
      <c r="CB19" s="655"/>
      <c r="CD19" s="660" t="s">
        <v>287</v>
      </c>
      <c r="CE19" s="661"/>
      <c r="CF19" s="661"/>
      <c r="CG19" s="661"/>
      <c r="CH19" s="661"/>
      <c r="CI19" s="661"/>
      <c r="CJ19" s="661"/>
      <c r="CK19" s="661"/>
      <c r="CL19" s="661"/>
      <c r="CM19" s="661"/>
      <c r="CN19" s="661"/>
      <c r="CO19" s="661"/>
      <c r="CP19" s="661"/>
      <c r="CQ19" s="662"/>
      <c r="CR19" s="645" t="s">
        <v>247</v>
      </c>
      <c r="CS19" s="646"/>
      <c r="CT19" s="646"/>
      <c r="CU19" s="646"/>
      <c r="CV19" s="646"/>
      <c r="CW19" s="646"/>
      <c r="CX19" s="646"/>
      <c r="CY19" s="647"/>
      <c r="CZ19" s="648" t="s">
        <v>247</v>
      </c>
      <c r="DA19" s="648"/>
      <c r="DB19" s="648"/>
      <c r="DC19" s="648"/>
      <c r="DD19" s="654" t="s">
        <v>247</v>
      </c>
      <c r="DE19" s="646"/>
      <c r="DF19" s="646"/>
      <c r="DG19" s="646"/>
      <c r="DH19" s="646"/>
      <c r="DI19" s="646"/>
      <c r="DJ19" s="646"/>
      <c r="DK19" s="646"/>
      <c r="DL19" s="646"/>
      <c r="DM19" s="646"/>
      <c r="DN19" s="646"/>
      <c r="DO19" s="646"/>
      <c r="DP19" s="647"/>
      <c r="DQ19" s="654" t="s">
        <v>247</v>
      </c>
      <c r="DR19" s="646"/>
      <c r="DS19" s="646"/>
      <c r="DT19" s="646"/>
      <c r="DU19" s="646"/>
      <c r="DV19" s="646"/>
      <c r="DW19" s="646"/>
      <c r="DX19" s="646"/>
      <c r="DY19" s="646"/>
      <c r="DZ19" s="646"/>
      <c r="EA19" s="646"/>
      <c r="EB19" s="646"/>
      <c r="EC19" s="655"/>
    </row>
    <row r="20" spans="2:133" ht="11.25" customHeight="1" x14ac:dyDescent="0.15">
      <c r="B20" s="642" t="s">
        <v>288</v>
      </c>
      <c r="C20" s="643"/>
      <c r="D20" s="643"/>
      <c r="E20" s="643"/>
      <c r="F20" s="643"/>
      <c r="G20" s="643"/>
      <c r="H20" s="643"/>
      <c r="I20" s="643"/>
      <c r="J20" s="643"/>
      <c r="K20" s="643"/>
      <c r="L20" s="643"/>
      <c r="M20" s="643"/>
      <c r="N20" s="643"/>
      <c r="O20" s="643"/>
      <c r="P20" s="643"/>
      <c r="Q20" s="644"/>
      <c r="R20" s="645">
        <v>616</v>
      </c>
      <c r="S20" s="646"/>
      <c r="T20" s="646"/>
      <c r="U20" s="646"/>
      <c r="V20" s="646"/>
      <c r="W20" s="646"/>
      <c r="X20" s="646"/>
      <c r="Y20" s="647"/>
      <c r="Z20" s="648">
        <v>0</v>
      </c>
      <c r="AA20" s="648"/>
      <c r="AB20" s="648"/>
      <c r="AC20" s="648"/>
      <c r="AD20" s="649">
        <v>616</v>
      </c>
      <c r="AE20" s="649"/>
      <c r="AF20" s="649"/>
      <c r="AG20" s="649"/>
      <c r="AH20" s="649"/>
      <c r="AI20" s="649"/>
      <c r="AJ20" s="649"/>
      <c r="AK20" s="649"/>
      <c r="AL20" s="650">
        <v>0</v>
      </c>
      <c r="AM20" s="651"/>
      <c r="AN20" s="651"/>
      <c r="AO20" s="652"/>
      <c r="AP20" s="642" t="s">
        <v>289</v>
      </c>
      <c r="AQ20" s="643"/>
      <c r="AR20" s="643"/>
      <c r="AS20" s="643"/>
      <c r="AT20" s="643"/>
      <c r="AU20" s="643"/>
      <c r="AV20" s="643"/>
      <c r="AW20" s="643"/>
      <c r="AX20" s="643"/>
      <c r="AY20" s="643"/>
      <c r="AZ20" s="643"/>
      <c r="BA20" s="643"/>
      <c r="BB20" s="643"/>
      <c r="BC20" s="643"/>
      <c r="BD20" s="643"/>
      <c r="BE20" s="643"/>
      <c r="BF20" s="644"/>
      <c r="BG20" s="645">
        <v>132989</v>
      </c>
      <c r="BH20" s="646"/>
      <c r="BI20" s="646"/>
      <c r="BJ20" s="646"/>
      <c r="BK20" s="646"/>
      <c r="BL20" s="646"/>
      <c r="BM20" s="646"/>
      <c r="BN20" s="647"/>
      <c r="BO20" s="648">
        <v>4.5</v>
      </c>
      <c r="BP20" s="648"/>
      <c r="BQ20" s="648"/>
      <c r="BR20" s="648"/>
      <c r="BS20" s="654" t="s">
        <v>267</v>
      </c>
      <c r="BT20" s="646"/>
      <c r="BU20" s="646"/>
      <c r="BV20" s="646"/>
      <c r="BW20" s="646"/>
      <c r="BX20" s="646"/>
      <c r="BY20" s="646"/>
      <c r="BZ20" s="646"/>
      <c r="CA20" s="646"/>
      <c r="CB20" s="655"/>
      <c r="CD20" s="660" t="s">
        <v>290</v>
      </c>
      <c r="CE20" s="661"/>
      <c r="CF20" s="661"/>
      <c r="CG20" s="661"/>
      <c r="CH20" s="661"/>
      <c r="CI20" s="661"/>
      <c r="CJ20" s="661"/>
      <c r="CK20" s="661"/>
      <c r="CL20" s="661"/>
      <c r="CM20" s="661"/>
      <c r="CN20" s="661"/>
      <c r="CO20" s="661"/>
      <c r="CP20" s="661"/>
      <c r="CQ20" s="662"/>
      <c r="CR20" s="645">
        <v>28545730</v>
      </c>
      <c r="CS20" s="646"/>
      <c r="CT20" s="646"/>
      <c r="CU20" s="646"/>
      <c r="CV20" s="646"/>
      <c r="CW20" s="646"/>
      <c r="CX20" s="646"/>
      <c r="CY20" s="647"/>
      <c r="CZ20" s="648">
        <v>100</v>
      </c>
      <c r="DA20" s="648"/>
      <c r="DB20" s="648"/>
      <c r="DC20" s="648"/>
      <c r="DD20" s="654">
        <v>3741136</v>
      </c>
      <c r="DE20" s="646"/>
      <c r="DF20" s="646"/>
      <c r="DG20" s="646"/>
      <c r="DH20" s="646"/>
      <c r="DI20" s="646"/>
      <c r="DJ20" s="646"/>
      <c r="DK20" s="646"/>
      <c r="DL20" s="646"/>
      <c r="DM20" s="646"/>
      <c r="DN20" s="646"/>
      <c r="DO20" s="646"/>
      <c r="DP20" s="647"/>
      <c r="DQ20" s="654">
        <v>10496090</v>
      </c>
      <c r="DR20" s="646"/>
      <c r="DS20" s="646"/>
      <c r="DT20" s="646"/>
      <c r="DU20" s="646"/>
      <c r="DV20" s="646"/>
      <c r="DW20" s="646"/>
      <c r="DX20" s="646"/>
      <c r="DY20" s="646"/>
      <c r="DZ20" s="646"/>
      <c r="EA20" s="646"/>
      <c r="EB20" s="646"/>
      <c r="EC20" s="655"/>
    </row>
    <row r="21" spans="2:133" ht="11.25" customHeight="1" x14ac:dyDescent="0.15">
      <c r="B21" s="642" t="s">
        <v>291</v>
      </c>
      <c r="C21" s="643"/>
      <c r="D21" s="643"/>
      <c r="E21" s="643"/>
      <c r="F21" s="643"/>
      <c r="G21" s="643"/>
      <c r="H21" s="643"/>
      <c r="I21" s="643"/>
      <c r="J21" s="643"/>
      <c r="K21" s="643"/>
      <c r="L21" s="643"/>
      <c r="M21" s="643"/>
      <c r="N21" s="643"/>
      <c r="O21" s="643"/>
      <c r="P21" s="643"/>
      <c r="Q21" s="644"/>
      <c r="R21" s="645">
        <v>33800</v>
      </c>
      <c r="S21" s="646"/>
      <c r="T21" s="646"/>
      <c r="U21" s="646"/>
      <c r="V21" s="646"/>
      <c r="W21" s="646"/>
      <c r="X21" s="646"/>
      <c r="Y21" s="647"/>
      <c r="Z21" s="648">
        <v>0.1</v>
      </c>
      <c r="AA21" s="648"/>
      <c r="AB21" s="648"/>
      <c r="AC21" s="648"/>
      <c r="AD21" s="649">
        <v>33800</v>
      </c>
      <c r="AE21" s="649"/>
      <c r="AF21" s="649"/>
      <c r="AG21" s="649"/>
      <c r="AH21" s="649"/>
      <c r="AI21" s="649"/>
      <c r="AJ21" s="649"/>
      <c r="AK21" s="649"/>
      <c r="AL21" s="650">
        <v>0.4</v>
      </c>
      <c r="AM21" s="651"/>
      <c r="AN21" s="651"/>
      <c r="AO21" s="652"/>
      <c r="AP21" s="664" t="s">
        <v>292</v>
      </c>
      <c r="AQ21" s="665"/>
      <c r="AR21" s="665"/>
      <c r="AS21" s="665"/>
      <c r="AT21" s="665"/>
      <c r="AU21" s="665"/>
      <c r="AV21" s="665"/>
      <c r="AW21" s="665"/>
      <c r="AX21" s="665"/>
      <c r="AY21" s="665"/>
      <c r="AZ21" s="665"/>
      <c r="BA21" s="665"/>
      <c r="BB21" s="665"/>
      <c r="BC21" s="665"/>
      <c r="BD21" s="665"/>
      <c r="BE21" s="665"/>
      <c r="BF21" s="666"/>
      <c r="BG21" s="645" t="s">
        <v>247</v>
      </c>
      <c r="BH21" s="646"/>
      <c r="BI21" s="646"/>
      <c r="BJ21" s="646"/>
      <c r="BK21" s="646"/>
      <c r="BL21" s="646"/>
      <c r="BM21" s="646"/>
      <c r="BN21" s="647"/>
      <c r="BO21" s="648" t="s">
        <v>247</v>
      </c>
      <c r="BP21" s="648"/>
      <c r="BQ21" s="648"/>
      <c r="BR21" s="648"/>
      <c r="BS21" s="654" t="s">
        <v>247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293</v>
      </c>
      <c r="C22" s="643"/>
      <c r="D22" s="643"/>
      <c r="E22" s="643"/>
      <c r="F22" s="643"/>
      <c r="G22" s="643"/>
      <c r="H22" s="643"/>
      <c r="I22" s="643"/>
      <c r="J22" s="643"/>
      <c r="K22" s="643"/>
      <c r="L22" s="643"/>
      <c r="M22" s="643"/>
      <c r="N22" s="643"/>
      <c r="O22" s="643"/>
      <c r="P22" s="643"/>
      <c r="Q22" s="644"/>
      <c r="R22" s="645">
        <v>6321044</v>
      </c>
      <c r="S22" s="646"/>
      <c r="T22" s="646"/>
      <c r="U22" s="646"/>
      <c r="V22" s="646"/>
      <c r="W22" s="646"/>
      <c r="X22" s="646"/>
      <c r="Y22" s="647"/>
      <c r="Z22" s="648">
        <v>22</v>
      </c>
      <c r="AA22" s="648"/>
      <c r="AB22" s="648"/>
      <c r="AC22" s="648"/>
      <c r="AD22" s="649">
        <v>5208494</v>
      </c>
      <c r="AE22" s="649"/>
      <c r="AF22" s="649"/>
      <c r="AG22" s="649"/>
      <c r="AH22" s="649"/>
      <c r="AI22" s="649"/>
      <c r="AJ22" s="649"/>
      <c r="AK22" s="649"/>
      <c r="AL22" s="650">
        <v>58.9</v>
      </c>
      <c r="AM22" s="651"/>
      <c r="AN22" s="651"/>
      <c r="AO22" s="652"/>
      <c r="AP22" s="664" t="s">
        <v>294</v>
      </c>
      <c r="AQ22" s="665"/>
      <c r="AR22" s="665"/>
      <c r="AS22" s="665"/>
      <c r="AT22" s="665"/>
      <c r="AU22" s="665"/>
      <c r="AV22" s="665"/>
      <c r="AW22" s="665"/>
      <c r="AX22" s="665"/>
      <c r="AY22" s="665"/>
      <c r="AZ22" s="665"/>
      <c r="BA22" s="665"/>
      <c r="BB22" s="665"/>
      <c r="BC22" s="665"/>
      <c r="BD22" s="665"/>
      <c r="BE22" s="665"/>
      <c r="BF22" s="666"/>
      <c r="BG22" s="645" t="s">
        <v>247</v>
      </c>
      <c r="BH22" s="646"/>
      <c r="BI22" s="646"/>
      <c r="BJ22" s="646"/>
      <c r="BK22" s="646"/>
      <c r="BL22" s="646"/>
      <c r="BM22" s="646"/>
      <c r="BN22" s="647"/>
      <c r="BO22" s="648" t="s">
        <v>247</v>
      </c>
      <c r="BP22" s="648"/>
      <c r="BQ22" s="648"/>
      <c r="BR22" s="648"/>
      <c r="BS22" s="654" t="s">
        <v>267</v>
      </c>
      <c r="BT22" s="646"/>
      <c r="BU22" s="646"/>
      <c r="BV22" s="646"/>
      <c r="BW22" s="646"/>
      <c r="BX22" s="646"/>
      <c r="BY22" s="646"/>
      <c r="BZ22" s="646"/>
      <c r="CA22" s="646"/>
      <c r="CB22" s="655"/>
      <c r="CD22" s="627" t="s">
        <v>295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296</v>
      </c>
      <c r="C23" s="643"/>
      <c r="D23" s="643"/>
      <c r="E23" s="643"/>
      <c r="F23" s="643"/>
      <c r="G23" s="643"/>
      <c r="H23" s="643"/>
      <c r="I23" s="643"/>
      <c r="J23" s="643"/>
      <c r="K23" s="643"/>
      <c r="L23" s="643"/>
      <c r="M23" s="643"/>
      <c r="N23" s="643"/>
      <c r="O23" s="643"/>
      <c r="P23" s="643"/>
      <c r="Q23" s="644"/>
      <c r="R23" s="645">
        <v>5208494</v>
      </c>
      <c r="S23" s="646"/>
      <c r="T23" s="646"/>
      <c r="U23" s="646"/>
      <c r="V23" s="646"/>
      <c r="W23" s="646"/>
      <c r="X23" s="646"/>
      <c r="Y23" s="647"/>
      <c r="Z23" s="648">
        <v>18.100000000000001</v>
      </c>
      <c r="AA23" s="648"/>
      <c r="AB23" s="648"/>
      <c r="AC23" s="648"/>
      <c r="AD23" s="649">
        <v>5208494</v>
      </c>
      <c r="AE23" s="649"/>
      <c r="AF23" s="649"/>
      <c r="AG23" s="649"/>
      <c r="AH23" s="649"/>
      <c r="AI23" s="649"/>
      <c r="AJ23" s="649"/>
      <c r="AK23" s="649"/>
      <c r="AL23" s="650">
        <v>58.9</v>
      </c>
      <c r="AM23" s="651"/>
      <c r="AN23" s="651"/>
      <c r="AO23" s="652"/>
      <c r="AP23" s="664" t="s">
        <v>297</v>
      </c>
      <c r="AQ23" s="665"/>
      <c r="AR23" s="665"/>
      <c r="AS23" s="665"/>
      <c r="AT23" s="665"/>
      <c r="AU23" s="665"/>
      <c r="AV23" s="665"/>
      <c r="AW23" s="665"/>
      <c r="AX23" s="665"/>
      <c r="AY23" s="665"/>
      <c r="AZ23" s="665"/>
      <c r="BA23" s="665"/>
      <c r="BB23" s="665"/>
      <c r="BC23" s="665"/>
      <c r="BD23" s="665"/>
      <c r="BE23" s="665"/>
      <c r="BF23" s="666"/>
      <c r="BG23" s="645">
        <v>132989</v>
      </c>
      <c r="BH23" s="646"/>
      <c r="BI23" s="646"/>
      <c r="BJ23" s="646"/>
      <c r="BK23" s="646"/>
      <c r="BL23" s="646"/>
      <c r="BM23" s="646"/>
      <c r="BN23" s="647"/>
      <c r="BO23" s="648">
        <v>4.5</v>
      </c>
      <c r="BP23" s="648"/>
      <c r="BQ23" s="648"/>
      <c r="BR23" s="648"/>
      <c r="BS23" s="654" t="s">
        <v>247</v>
      </c>
      <c r="BT23" s="646"/>
      <c r="BU23" s="646"/>
      <c r="BV23" s="646"/>
      <c r="BW23" s="646"/>
      <c r="BX23" s="646"/>
      <c r="BY23" s="646"/>
      <c r="BZ23" s="646"/>
      <c r="CA23" s="646"/>
      <c r="CB23" s="655"/>
      <c r="CD23" s="627" t="s">
        <v>235</v>
      </c>
      <c r="CE23" s="628"/>
      <c r="CF23" s="628"/>
      <c r="CG23" s="628"/>
      <c r="CH23" s="628"/>
      <c r="CI23" s="628"/>
      <c r="CJ23" s="628"/>
      <c r="CK23" s="628"/>
      <c r="CL23" s="628"/>
      <c r="CM23" s="628"/>
      <c r="CN23" s="628"/>
      <c r="CO23" s="628"/>
      <c r="CP23" s="628"/>
      <c r="CQ23" s="629"/>
      <c r="CR23" s="627" t="s">
        <v>298</v>
      </c>
      <c r="CS23" s="628"/>
      <c r="CT23" s="628"/>
      <c r="CU23" s="628"/>
      <c r="CV23" s="628"/>
      <c r="CW23" s="628"/>
      <c r="CX23" s="628"/>
      <c r="CY23" s="629"/>
      <c r="CZ23" s="627" t="s">
        <v>299</v>
      </c>
      <c r="DA23" s="628"/>
      <c r="DB23" s="628"/>
      <c r="DC23" s="629"/>
      <c r="DD23" s="627" t="s">
        <v>300</v>
      </c>
      <c r="DE23" s="628"/>
      <c r="DF23" s="628"/>
      <c r="DG23" s="628"/>
      <c r="DH23" s="628"/>
      <c r="DI23" s="628"/>
      <c r="DJ23" s="628"/>
      <c r="DK23" s="629"/>
      <c r="DL23" s="676" t="s">
        <v>301</v>
      </c>
      <c r="DM23" s="677"/>
      <c r="DN23" s="677"/>
      <c r="DO23" s="677"/>
      <c r="DP23" s="677"/>
      <c r="DQ23" s="677"/>
      <c r="DR23" s="677"/>
      <c r="DS23" s="677"/>
      <c r="DT23" s="677"/>
      <c r="DU23" s="677"/>
      <c r="DV23" s="678"/>
      <c r="DW23" s="627" t="s">
        <v>302</v>
      </c>
      <c r="DX23" s="628"/>
      <c r="DY23" s="628"/>
      <c r="DZ23" s="628"/>
      <c r="EA23" s="628"/>
      <c r="EB23" s="628"/>
      <c r="EC23" s="629"/>
    </row>
    <row r="24" spans="2:133" ht="11.25" customHeight="1" x14ac:dyDescent="0.15">
      <c r="B24" s="642" t="s">
        <v>303</v>
      </c>
      <c r="C24" s="643"/>
      <c r="D24" s="643"/>
      <c r="E24" s="643"/>
      <c r="F24" s="643"/>
      <c r="G24" s="643"/>
      <c r="H24" s="643"/>
      <c r="I24" s="643"/>
      <c r="J24" s="643"/>
      <c r="K24" s="643"/>
      <c r="L24" s="643"/>
      <c r="M24" s="643"/>
      <c r="N24" s="643"/>
      <c r="O24" s="643"/>
      <c r="P24" s="643"/>
      <c r="Q24" s="644"/>
      <c r="R24" s="645">
        <v>1112550</v>
      </c>
      <c r="S24" s="646"/>
      <c r="T24" s="646"/>
      <c r="U24" s="646"/>
      <c r="V24" s="646"/>
      <c r="W24" s="646"/>
      <c r="X24" s="646"/>
      <c r="Y24" s="647"/>
      <c r="Z24" s="648">
        <v>3.9</v>
      </c>
      <c r="AA24" s="648"/>
      <c r="AB24" s="648"/>
      <c r="AC24" s="648"/>
      <c r="AD24" s="649" t="s">
        <v>247</v>
      </c>
      <c r="AE24" s="649"/>
      <c r="AF24" s="649"/>
      <c r="AG24" s="649"/>
      <c r="AH24" s="649"/>
      <c r="AI24" s="649"/>
      <c r="AJ24" s="649"/>
      <c r="AK24" s="649"/>
      <c r="AL24" s="650" t="s">
        <v>247</v>
      </c>
      <c r="AM24" s="651"/>
      <c r="AN24" s="651"/>
      <c r="AO24" s="652"/>
      <c r="AP24" s="664" t="s">
        <v>304</v>
      </c>
      <c r="AQ24" s="665"/>
      <c r="AR24" s="665"/>
      <c r="AS24" s="665"/>
      <c r="AT24" s="665"/>
      <c r="AU24" s="665"/>
      <c r="AV24" s="665"/>
      <c r="AW24" s="665"/>
      <c r="AX24" s="665"/>
      <c r="AY24" s="665"/>
      <c r="AZ24" s="665"/>
      <c r="BA24" s="665"/>
      <c r="BB24" s="665"/>
      <c r="BC24" s="665"/>
      <c r="BD24" s="665"/>
      <c r="BE24" s="665"/>
      <c r="BF24" s="666"/>
      <c r="BG24" s="645" t="s">
        <v>247</v>
      </c>
      <c r="BH24" s="646"/>
      <c r="BI24" s="646"/>
      <c r="BJ24" s="646"/>
      <c r="BK24" s="646"/>
      <c r="BL24" s="646"/>
      <c r="BM24" s="646"/>
      <c r="BN24" s="647"/>
      <c r="BO24" s="648" t="s">
        <v>247</v>
      </c>
      <c r="BP24" s="648"/>
      <c r="BQ24" s="648"/>
      <c r="BR24" s="648"/>
      <c r="BS24" s="654" t="s">
        <v>247</v>
      </c>
      <c r="BT24" s="646"/>
      <c r="BU24" s="646"/>
      <c r="BV24" s="646"/>
      <c r="BW24" s="646"/>
      <c r="BX24" s="646"/>
      <c r="BY24" s="646"/>
      <c r="BZ24" s="646"/>
      <c r="CA24" s="646"/>
      <c r="CB24" s="655"/>
      <c r="CD24" s="656" t="s">
        <v>305</v>
      </c>
      <c r="CE24" s="657"/>
      <c r="CF24" s="657"/>
      <c r="CG24" s="657"/>
      <c r="CH24" s="657"/>
      <c r="CI24" s="657"/>
      <c r="CJ24" s="657"/>
      <c r="CK24" s="657"/>
      <c r="CL24" s="657"/>
      <c r="CM24" s="657"/>
      <c r="CN24" s="657"/>
      <c r="CO24" s="657"/>
      <c r="CP24" s="657"/>
      <c r="CQ24" s="658"/>
      <c r="CR24" s="634">
        <v>7733562</v>
      </c>
      <c r="CS24" s="635"/>
      <c r="CT24" s="635"/>
      <c r="CU24" s="635"/>
      <c r="CV24" s="635"/>
      <c r="CW24" s="635"/>
      <c r="CX24" s="635"/>
      <c r="CY24" s="636"/>
      <c r="CZ24" s="639">
        <v>27.1</v>
      </c>
      <c r="DA24" s="640"/>
      <c r="DB24" s="640"/>
      <c r="DC24" s="659"/>
      <c r="DD24" s="683">
        <v>5612510</v>
      </c>
      <c r="DE24" s="635"/>
      <c r="DF24" s="635"/>
      <c r="DG24" s="635"/>
      <c r="DH24" s="635"/>
      <c r="DI24" s="635"/>
      <c r="DJ24" s="635"/>
      <c r="DK24" s="636"/>
      <c r="DL24" s="683">
        <v>5575739</v>
      </c>
      <c r="DM24" s="635"/>
      <c r="DN24" s="635"/>
      <c r="DO24" s="635"/>
      <c r="DP24" s="635"/>
      <c r="DQ24" s="635"/>
      <c r="DR24" s="635"/>
      <c r="DS24" s="635"/>
      <c r="DT24" s="635"/>
      <c r="DU24" s="635"/>
      <c r="DV24" s="636"/>
      <c r="DW24" s="639">
        <v>60.8</v>
      </c>
      <c r="DX24" s="640"/>
      <c r="DY24" s="640"/>
      <c r="DZ24" s="640"/>
      <c r="EA24" s="640"/>
      <c r="EB24" s="640"/>
      <c r="EC24" s="641"/>
    </row>
    <row r="25" spans="2:133" ht="11.25" customHeight="1" x14ac:dyDescent="0.15">
      <c r="B25" s="642" t="s">
        <v>306</v>
      </c>
      <c r="C25" s="643"/>
      <c r="D25" s="643"/>
      <c r="E25" s="643"/>
      <c r="F25" s="643"/>
      <c r="G25" s="643"/>
      <c r="H25" s="643"/>
      <c r="I25" s="643"/>
      <c r="J25" s="643"/>
      <c r="K25" s="643"/>
      <c r="L25" s="643"/>
      <c r="M25" s="643"/>
      <c r="N25" s="643"/>
      <c r="O25" s="643"/>
      <c r="P25" s="643"/>
      <c r="Q25" s="644"/>
      <c r="R25" s="645" t="s">
        <v>247</v>
      </c>
      <c r="S25" s="646"/>
      <c r="T25" s="646"/>
      <c r="U25" s="646"/>
      <c r="V25" s="646"/>
      <c r="W25" s="646"/>
      <c r="X25" s="646"/>
      <c r="Y25" s="647"/>
      <c r="Z25" s="648" t="s">
        <v>247</v>
      </c>
      <c r="AA25" s="648"/>
      <c r="AB25" s="648"/>
      <c r="AC25" s="648"/>
      <c r="AD25" s="649" t="s">
        <v>247</v>
      </c>
      <c r="AE25" s="649"/>
      <c r="AF25" s="649"/>
      <c r="AG25" s="649"/>
      <c r="AH25" s="649"/>
      <c r="AI25" s="649"/>
      <c r="AJ25" s="649"/>
      <c r="AK25" s="649"/>
      <c r="AL25" s="650" t="s">
        <v>247</v>
      </c>
      <c r="AM25" s="651"/>
      <c r="AN25" s="651"/>
      <c r="AO25" s="652"/>
      <c r="AP25" s="664" t="s">
        <v>307</v>
      </c>
      <c r="AQ25" s="665"/>
      <c r="AR25" s="665"/>
      <c r="AS25" s="665"/>
      <c r="AT25" s="665"/>
      <c r="AU25" s="665"/>
      <c r="AV25" s="665"/>
      <c r="AW25" s="665"/>
      <c r="AX25" s="665"/>
      <c r="AY25" s="665"/>
      <c r="AZ25" s="665"/>
      <c r="BA25" s="665"/>
      <c r="BB25" s="665"/>
      <c r="BC25" s="665"/>
      <c r="BD25" s="665"/>
      <c r="BE25" s="665"/>
      <c r="BF25" s="666"/>
      <c r="BG25" s="645" t="s">
        <v>247</v>
      </c>
      <c r="BH25" s="646"/>
      <c r="BI25" s="646"/>
      <c r="BJ25" s="646"/>
      <c r="BK25" s="646"/>
      <c r="BL25" s="646"/>
      <c r="BM25" s="646"/>
      <c r="BN25" s="647"/>
      <c r="BO25" s="648" t="s">
        <v>247</v>
      </c>
      <c r="BP25" s="648"/>
      <c r="BQ25" s="648"/>
      <c r="BR25" s="648"/>
      <c r="BS25" s="654" t="s">
        <v>247</v>
      </c>
      <c r="BT25" s="646"/>
      <c r="BU25" s="646"/>
      <c r="BV25" s="646"/>
      <c r="BW25" s="646"/>
      <c r="BX25" s="646"/>
      <c r="BY25" s="646"/>
      <c r="BZ25" s="646"/>
      <c r="CA25" s="646"/>
      <c r="CB25" s="655"/>
      <c r="CD25" s="660" t="s">
        <v>308</v>
      </c>
      <c r="CE25" s="661"/>
      <c r="CF25" s="661"/>
      <c r="CG25" s="661"/>
      <c r="CH25" s="661"/>
      <c r="CI25" s="661"/>
      <c r="CJ25" s="661"/>
      <c r="CK25" s="661"/>
      <c r="CL25" s="661"/>
      <c r="CM25" s="661"/>
      <c r="CN25" s="661"/>
      <c r="CO25" s="661"/>
      <c r="CP25" s="661"/>
      <c r="CQ25" s="662"/>
      <c r="CR25" s="645">
        <v>3182924</v>
      </c>
      <c r="CS25" s="679"/>
      <c r="CT25" s="679"/>
      <c r="CU25" s="679"/>
      <c r="CV25" s="679"/>
      <c r="CW25" s="679"/>
      <c r="CX25" s="679"/>
      <c r="CY25" s="680"/>
      <c r="CZ25" s="650">
        <v>11.2</v>
      </c>
      <c r="DA25" s="681"/>
      <c r="DB25" s="681"/>
      <c r="DC25" s="684"/>
      <c r="DD25" s="654">
        <v>2903084</v>
      </c>
      <c r="DE25" s="679"/>
      <c r="DF25" s="679"/>
      <c r="DG25" s="679"/>
      <c r="DH25" s="679"/>
      <c r="DI25" s="679"/>
      <c r="DJ25" s="679"/>
      <c r="DK25" s="680"/>
      <c r="DL25" s="654">
        <v>2866898</v>
      </c>
      <c r="DM25" s="679"/>
      <c r="DN25" s="679"/>
      <c r="DO25" s="679"/>
      <c r="DP25" s="679"/>
      <c r="DQ25" s="679"/>
      <c r="DR25" s="679"/>
      <c r="DS25" s="679"/>
      <c r="DT25" s="679"/>
      <c r="DU25" s="679"/>
      <c r="DV25" s="680"/>
      <c r="DW25" s="650">
        <v>31.3</v>
      </c>
      <c r="DX25" s="681"/>
      <c r="DY25" s="681"/>
      <c r="DZ25" s="681"/>
      <c r="EA25" s="681"/>
      <c r="EB25" s="681"/>
      <c r="EC25" s="682"/>
    </row>
    <row r="26" spans="2:133" ht="11.25" customHeight="1" x14ac:dyDescent="0.15">
      <c r="B26" s="642" t="s">
        <v>309</v>
      </c>
      <c r="C26" s="643"/>
      <c r="D26" s="643"/>
      <c r="E26" s="643"/>
      <c r="F26" s="643"/>
      <c r="G26" s="643"/>
      <c r="H26" s="643"/>
      <c r="I26" s="643"/>
      <c r="J26" s="643"/>
      <c r="K26" s="643"/>
      <c r="L26" s="643"/>
      <c r="M26" s="643"/>
      <c r="N26" s="643"/>
      <c r="O26" s="643"/>
      <c r="P26" s="643"/>
      <c r="Q26" s="644"/>
      <c r="R26" s="645">
        <v>10043779</v>
      </c>
      <c r="S26" s="646"/>
      <c r="T26" s="646"/>
      <c r="U26" s="646"/>
      <c r="V26" s="646"/>
      <c r="W26" s="646"/>
      <c r="X26" s="646"/>
      <c r="Y26" s="647"/>
      <c r="Z26" s="648">
        <v>34.9</v>
      </c>
      <c r="AA26" s="648"/>
      <c r="AB26" s="648"/>
      <c r="AC26" s="648"/>
      <c r="AD26" s="649">
        <v>8798240</v>
      </c>
      <c r="AE26" s="649"/>
      <c r="AF26" s="649"/>
      <c r="AG26" s="649"/>
      <c r="AH26" s="649"/>
      <c r="AI26" s="649"/>
      <c r="AJ26" s="649"/>
      <c r="AK26" s="649"/>
      <c r="AL26" s="650">
        <v>99.5</v>
      </c>
      <c r="AM26" s="651"/>
      <c r="AN26" s="651"/>
      <c r="AO26" s="652"/>
      <c r="AP26" s="664" t="s">
        <v>310</v>
      </c>
      <c r="AQ26" s="685"/>
      <c r="AR26" s="685"/>
      <c r="AS26" s="685"/>
      <c r="AT26" s="685"/>
      <c r="AU26" s="685"/>
      <c r="AV26" s="685"/>
      <c r="AW26" s="685"/>
      <c r="AX26" s="685"/>
      <c r="AY26" s="685"/>
      <c r="AZ26" s="685"/>
      <c r="BA26" s="685"/>
      <c r="BB26" s="685"/>
      <c r="BC26" s="685"/>
      <c r="BD26" s="685"/>
      <c r="BE26" s="685"/>
      <c r="BF26" s="666"/>
      <c r="BG26" s="645" t="s">
        <v>247</v>
      </c>
      <c r="BH26" s="646"/>
      <c r="BI26" s="646"/>
      <c r="BJ26" s="646"/>
      <c r="BK26" s="646"/>
      <c r="BL26" s="646"/>
      <c r="BM26" s="646"/>
      <c r="BN26" s="647"/>
      <c r="BO26" s="648" t="s">
        <v>247</v>
      </c>
      <c r="BP26" s="648"/>
      <c r="BQ26" s="648"/>
      <c r="BR26" s="648"/>
      <c r="BS26" s="654" t="s">
        <v>247</v>
      </c>
      <c r="BT26" s="646"/>
      <c r="BU26" s="646"/>
      <c r="BV26" s="646"/>
      <c r="BW26" s="646"/>
      <c r="BX26" s="646"/>
      <c r="BY26" s="646"/>
      <c r="BZ26" s="646"/>
      <c r="CA26" s="646"/>
      <c r="CB26" s="655"/>
      <c r="CD26" s="660" t="s">
        <v>311</v>
      </c>
      <c r="CE26" s="661"/>
      <c r="CF26" s="661"/>
      <c r="CG26" s="661"/>
      <c r="CH26" s="661"/>
      <c r="CI26" s="661"/>
      <c r="CJ26" s="661"/>
      <c r="CK26" s="661"/>
      <c r="CL26" s="661"/>
      <c r="CM26" s="661"/>
      <c r="CN26" s="661"/>
      <c r="CO26" s="661"/>
      <c r="CP26" s="661"/>
      <c r="CQ26" s="662"/>
      <c r="CR26" s="645">
        <v>1961860</v>
      </c>
      <c r="CS26" s="646"/>
      <c r="CT26" s="646"/>
      <c r="CU26" s="646"/>
      <c r="CV26" s="646"/>
      <c r="CW26" s="646"/>
      <c r="CX26" s="646"/>
      <c r="CY26" s="647"/>
      <c r="CZ26" s="650">
        <v>6.9</v>
      </c>
      <c r="DA26" s="681"/>
      <c r="DB26" s="681"/>
      <c r="DC26" s="684"/>
      <c r="DD26" s="654">
        <v>1867712</v>
      </c>
      <c r="DE26" s="646"/>
      <c r="DF26" s="646"/>
      <c r="DG26" s="646"/>
      <c r="DH26" s="646"/>
      <c r="DI26" s="646"/>
      <c r="DJ26" s="646"/>
      <c r="DK26" s="647"/>
      <c r="DL26" s="654" t="s">
        <v>247</v>
      </c>
      <c r="DM26" s="646"/>
      <c r="DN26" s="646"/>
      <c r="DO26" s="646"/>
      <c r="DP26" s="646"/>
      <c r="DQ26" s="646"/>
      <c r="DR26" s="646"/>
      <c r="DS26" s="646"/>
      <c r="DT26" s="646"/>
      <c r="DU26" s="646"/>
      <c r="DV26" s="647"/>
      <c r="DW26" s="650" t="s">
        <v>267</v>
      </c>
      <c r="DX26" s="681"/>
      <c r="DY26" s="681"/>
      <c r="DZ26" s="681"/>
      <c r="EA26" s="681"/>
      <c r="EB26" s="681"/>
      <c r="EC26" s="682"/>
    </row>
    <row r="27" spans="2:133" ht="11.25" customHeight="1" x14ac:dyDescent="0.15">
      <c r="B27" s="642" t="s">
        <v>312</v>
      </c>
      <c r="C27" s="643"/>
      <c r="D27" s="643"/>
      <c r="E27" s="643"/>
      <c r="F27" s="643"/>
      <c r="G27" s="643"/>
      <c r="H27" s="643"/>
      <c r="I27" s="643"/>
      <c r="J27" s="643"/>
      <c r="K27" s="643"/>
      <c r="L27" s="643"/>
      <c r="M27" s="643"/>
      <c r="N27" s="643"/>
      <c r="O27" s="643"/>
      <c r="P27" s="643"/>
      <c r="Q27" s="644"/>
      <c r="R27" s="645">
        <v>2061</v>
      </c>
      <c r="S27" s="646"/>
      <c r="T27" s="646"/>
      <c r="U27" s="646"/>
      <c r="V27" s="646"/>
      <c r="W27" s="646"/>
      <c r="X27" s="646"/>
      <c r="Y27" s="647"/>
      <c r="Z27" s="648">
        <v>0</v>
      </c>
      <c r="AA27" s="648"/>
      <c r="AB27" s="648"/>
      <c r="AC27" s="648"/>
      <c r="AD27" s="649">
        <v>2061</v>
      </c>
      <c r="AE27" s="649"/>
      <c r="AF27" s="649"/>
      <c r="AG27" s="649"/>
      <c r="AH27" s="649"/>
      <c r="AI27" s="649"/>
      <c r="AJ27" s="649"/>
      <c r="AK27" s="649"/>
      <c r="AL27" s="650">
        <v>0</v>
      </c>
      <c r="AM27" s="651"/>
      <c r="AN27" s="651"/>
      <c r="AO27" s="652"/>
      <c r="AP27" s="642" t="s">
        <v>313</v>
      </c>
      <c r="AQ27" s="643"/>
      <c r="AR27" s="643"/>
      <c r="AS27" s="643"/>
      <c r="AT27" s="643"/>
      <c r="AU27" s="643"/>
      <c r="AV27" s="643"/>
      <c r="AW27" s="643"/>
      <c r="AX27" s="643"/>
      <c r="AY27" s="643"/>
      <c r="AZ27" s="643"/>
      <c r="BA27" s="643"/>
      <c r="BB27" s="643"/>
      <c r="BC27" s="643"/>
      <c r="BD27" s="643"/>
      <c r="BE27" s="643"/>
      <c r="BF27" s="644"/>
      <c r="BG27" s="645">
        <v>2981106</v>
      </c>
      <c r="BH27" s="646"/>
      <c r="BI27" s="646"/>
      <c r="BJ27" s="646"/>
      <c r="BK27" s="646"/>
      <c r="BL27" s="646"/>
      <c r="BM27" s="646"/>
      <c r="BN27" s="647"/>
      <c r="BO27" s="648">
        <v>100</v>
      </c>
      <c r="BP27" s="648"/>
      <c r="BQ27" s="648"/>
      <c r="BR27" s="648"/>
      <c r="BS27" s="654">
        <v>41450</v>
      </c>
      <c r="BT27" s="646"/>
      <c r="BU27" s="646"/>
      <c r="BV27" s="646"/>
      <c r="BW27" s="646"/>
      <c r="BX27" s="646"/>
      <c r="BY27" s="646"/>
      <c r="BZ27" s="646"/>
      <c r="CA27" s="646"/>
      <c r="CB27" s="655"/>
      <c r="CD27" s="660" t="s">
        <v>314</v>
      </c>
      <c r="CE27" s="661"/>
      <c r="CF27" s="661"/>
      <c r="CG27" s="661"/>
      <c r="CH27" s="661"/>
      <c r="CI27" s="661"/>
      <c r="CJ27" s="661"/>
      <c r="CK27" s="661"/>
      <c r="CL27" s="661"/>
      <c r="CM27" s="661"/>
      <c r="CN27" s="661"/>
      <c r="CO27" s="661"/>
      <c r="CP27" s="661"/>
      <c r="CQ27" s="662"/>
      <c r="CR27" s="645">
        <v>2478390</v>
      </c>
      <c r="CS27" s="679"/>
      <c r="CT27" s="679"/>
      <c r="CU27" s="679"/>
      <c r="CV27" s="679"/>
      <c r="CW27" s="679"/>
      <c r="CX27" s="679"/>
      <c r="CY27" s="680"/>
      <c r="CZ27" s="650">
        <v>8.6999999999999993</v>
      </c>
      <c r="DA27" s="681"/>
      <c r="DB27" s="681"/>
      <c r="DC27" s="684"/>
      <c r="DD27" s="654">
        <v>858717</v>
      </c>
      <c r="DE27" s="679"/>
      <c r="DF27" s="679"/>
      <c r="DG27" s="679"/>
      <c r="DH27" s="679"/>
      <c r="DI27" s="679"/>
      <c r="DJ27" s="679"/>
      <c r="DK27" s="680"/>
      <c r="DL27" s="654">
        <v>858132</v>
      </c>
      <c r="DM27" s="679"/>
      <c r="DN27" s="679"/>
      <c r="DO27" s="679"/>
      <c r="DP27" s="679"/>
      <c r="DQ27" s="679"/>
      <c r="DR27" s="679"/>
      <c r="DS27" s="679"/>
      <c r="DT27" s="679"/>
      <c r="DU27" s="679"/>
      <c r="DV27" s="680"/>
      <c r="DW27" s="650">
        <v>9.4</v>
      </c>
      <c r="DX27" s="681"/>
      <c r="DY27" s="681"/>
      <c r="DZ27" s="681"/>
      <c r="EA27" s="681"/>
      <c r="EB27" s="681"/>
      <c r="EC27" s="682"/>
    </row>
    <row r="28" spans="2:133" ht="11.25" customHeight="1" x14ac:dyDescent="0.15">
      <c r="B28" s="642" t="s">
        <v>315</v>
      </c>
      <c r="C28" s="643"/>
      <c r="D28" s="643"/>
      <c r="E28" s="643"/>
      <c r="F28" s="643"/>
      <c r="G28" s="643"/>
      <c r="H28" s="643"/>
      <c r="I28" s="643"/>
      <c r="J28" s="643"/>
      <c r="K28" s="643"/>
      <c r="L28" s="643"/>
      <c r="M28" s="643"/>
      <c r="N28" s="643"/>
      <c r="O28" s="643"/>
      <c r="P28" s="643"/>
      <c r="Q28" s="644"/>
      <c r="R28" s="645">
        <v>149014</v>
      </c>
      <c r="S28" s="646"/>
      <c r="T28" s="646"/>
      <c r="U28" s="646"/>
      <c r="V28" s="646"/>
      <c r="W28" s="646"/>
      <c r="X28" s="646"/>
      <c r="Y28" s="647"/>
      <c r="Z28" s="648">
        <v>0.5</v>
      </c>
      <c r="AA28" s="648"/>
      <c r="AB28" s="648"/>
      <c r="AC28" s="648"/>
      <c r="AD28" s="649" t="s">
        <v>247</v>
      </c>
      <c r="AE28" s="649"/>
      <c r="AF28" s="649"/>
      <c r="AG28" s="649"/>
      <c r="AH28" s="649"/>
      <c r="AI28" s="649"/>
      <c r="AJ28" s="649"/>
      <c r="AK28" s="649"/>
      <c r="AL28" s="650" t="s">
        <v>247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316</v>
      </c>
      <c r="CE28" s="661"/>
      <c r="CF28" s="661"/>
      <c r="CG28" s="661"/>
      <c r="CH28" s="661"/>
      <c r="CI28" s="661"/>
      <c r="CJ28" s="661"/>
      <c r="CK28" s="661"/>
      <c r="CL28" s="661"/>
      <c r="CM28" s="661"/>
      <c r="CN28" s="661"/>
      <c r="CO28" s="661"/>
      <c r="CP28" s="661"/>
      <c r="CQ28" s="662"/>
      <c r="CR28" s="645">
        <v>2072248</v>
      </c>
      <c r="CS28" s="646"/>
      <c r="CT28" s="646"/>
      <c r="CU28" s="646"/>
      <c r="CV28" s="646"/>
      <c r="CW28" s="646"/>
      <c r="CX28" s="646"/>
      <c r="CY28" s="647"/>
      <c r="CZ28" s="650">
        <v>7.3</v>
      </c>
      <c r="DA28" s="681"/>
      <c r="DB28" s="681"/>
      <c r="DC28" s="684"/>
      <c r="DD28" s="654">
        <v>1850709</v>
      </c>
      <c r="DE28" s="646"/>
      <c r="DF28" s="646"/>
      <c r="DG28" s="646"/>
      <c r="DH28" s="646"/>
      <c r="DI28" s="646"/>
      <c r="DJ28" s="646"/>
      <c r="DK28" s="647"/>
      <c r="DL28" s="654">
        <v>1850709</v>
      </c>
      <c r="DM28" s="646"/>
      <c r="DN28" s="646"/>
      <c r="DO28" s="646"/>
      <c r="DP28" s="646"/>
      <c r="DQ28" s="646"/>
      <c r="DR28" s="646"/>
      <c r="DS28" s="646"/>
      <c r="DT28" s="646"/>
      <c r="DU28" s="646"/>
      <c r="DV28" s="647"/>
      <c r="DW28" s="650">
        <v>20.2</v>
      </c>
      <c r="DX28" s="681"/>
      <c r="DY28" s="681"/>
      <c r="DZ28" s="681"/>
      <c r="EA28" s="681"/>
      <c r="EB28" s="681"/>
      <c r="EC28" s="682"/>
    </row>
    <row r="29" spans="2:133" ht="11.25" customHeight="1" x14ac:dyDescent="0.15">
      <c r="B29" s="642" t="s">
        <v>317</v>
      </c>
      <c r="C29" s="643"/>
      <c r="D29" s="643"/>
      <c r="E29" s="643"/>
      <c r="F29" s="643"/>
      <c r="G29" s="643"/>
      <c r="H29" s="643"/>
      <c r="I29" s="643"/>
      <c r="J29" s="643"/>
      <c r="K29" s="643"/>
      <c r="L29" s="643"/>
      <c r="M29" s="643"/>
      <c r="N29" s="643"/>
      <c r="O29" s="643"/>
      <c r="P29" s="643"/>
      <c r="Q29" s="644"/>
      <c r="R29" s="645">
        <v>318702</v>
      </c>
      <c r="S29" s="646"/>
      <c r="T29" s="646"/>
      <c r="U29" s="646"/>
      <c r="V29" s="646"/>
      <c r="W29" s="646"/>
      <c r="X29" s="646"/>
      <c r="Y29" s="647"/>
      <c r="Z29" s="648">
        <v>1.1000000000000001</v>
      </c>
      <c r="AA29" s="648"/>
      <c r="AB29" s="648"/>
      <c r="AC29" s="648"/>
      <c r="AD29" s="649">
        <v>6617</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318</v>
      </c>
      <c r="CE29" s="692"/>
      <c r="CF29" s="660" t="s">
        <v>73</v>
      </c>
      <c r="CG29" s="661"/>
      <c r="CH29" s="661"/>
      <c r="CI29" s="661"/>
      <c r="CJ29" s="661"/>
      <c r="CK29" s="661"/>
      <c r="CL29" s="661"/>
      <c r="CM29" s="661"/>
      <c r="CN29" s="661"/>
      <c r="CO29" s="661"/>
      <c r="CP29" s="661"/>
      <c r="CQ29" s="662"/>
      <c r="CR29" s="645">
        <v>2070456</v>
      </c>
      <c r="CS29" s="679"/>
      <c r="CT29" s="679"/>
      <c r="CU29" s="679"/>
      <c r="CV29" s="679"/>
      <c r="CW29" s="679"/>
      <c r="CX29" s="679"/>
      <c r="CY29" s="680"/>
      <c r="CZ29" s="650">
        <v>7.3</v>
      </c>
      <c r="DA29" s="681"/>
      <c r="DB29" s="681"/>
      <c r="DC29" s="684"/>
      <c r="DD29" s="654">
        <v>1848917</v>
      </c>
      <c r="DE29" s="679"/>
      <c r="DF29" s="679"/>
      <c r="DG29" s="679"/>
      <c r="DH29" s="679"/>
      <c r="DI29" s="679"/>
      <c r="DJ29" s="679"/>
      <c r="DK29" s="680"/>
      <c r="DL29" s="654">
        <v>1848917</v>
      </c>
      <c r="DM29" s="679"/>
      <c r="DN29" s="679"/>
      <c r="DO29" s="679"/>
      <c r="DP29" s="679"/>
      <c r="DQ29" s="679"/>
      <c r="DR29" s="679"/>
      <c r="DS29" s="679"/>
      <c r="DT29" s="679"/>
      <c r="DU29" s="679"/>
      <c r="DV29" s="680"/>
      <c r="DW29" s="650">
        <v>20.2</v>
      </c>
      <c r="DX29" s="681"/>
      <c r="DY29" s="681"/>
      <c r="DZ29" s="681"/>
      <c r="EA29" s="681"/>
      <c r="EB29" s="681"/>
      <c r="EC29" s="682"/>
    </row>
    <row r="30" spans="2:133" ht="11.25" customHeight="1" x14ac:dyDescent="0.15">
      <c r="B30" s="642" t="s">
        <v>319</v>
      </c>
      <c r="C30" s="643"/>
      <c r="D30" s="643"/>
      <c r="E30" s="643"/>
      <c r="F30" s="643"/>
      <c r="G30" s="643"/>
      <c r="H30" s="643"/>
      <c r="I30" s="643"/>
      <c r="J30" s="643"/>
      <c r="K30" s="643"/>
      <c r="L30" s="643"/>
      <c r="M30" s="643"/>
      <c r="N30" s="643"/>
      <c r="O30" s="643"/>
      <c r="P30" s="643"/>
      <c r="Q30" s="644"/>
      <c r="R30" s="645">
        <v>156729</v>
      </c>
      <c r="S30" s="646"/>
      <c r="T30" s="646"/>
      <c r="U30" s="646"/>
      <c r="V30" s="646"/>
      <c r="W30" s="646"/>
      <c r="X30" s="646"/>
      <c r="Y30" s="647"/>
      <c r="Z30" s="648">
        <v>0.5</v>
      </c>
      <c r="AA30" s="648"/>
      <c r="AB30" s="648"/>
      <c r="AC30" s="648"/>
      <c r="AD30" s="649" t="s">
        <v>247</v>
      </c>
      <c r="AE30" s="649"/>
      <c r="AF30" s="649"/>
      <c r="AG30" s="649"/>
      <c r="AH30" s="649"/>
      <c r="AI30" s="649"/>
      <c r="AJ30" s="649"/>
      <c r="AK30" s="649"/>
      <c r="AL30" s="650" t="s">
        <v>247</v>
      </c>
      <c r="AM30" s="651"/>
      <c r="AN30" s="651"/>
      <c r="AO30" s="652"/>
      <c r="AP30" s="624" t="s">
        <v>235</v>
      </c>
      <c r="AQ30" s="625"/>
      <c r="AR30" s="625"/>
      <c r="AS30" s="625"/>
      <c r="AT30" s="625"/>
      <c r="AU30" s="625"/>
      <c r="AV30" s="625"/>
      <c r="AW30" s="625"/>
      <c r="AX30" s="625"/>
      <c r="AY30" s="625"/>
      <c r="AZ30" s="625"/>
      <c r="BA30" s="625"/>
      <c r="BB30" s="625"/>
      <c r="BC30" s="625"/>
      <c r="BD30" s="625"/>
      <c r="BE30" s="625"/>
      <c r="BF30" s="626"/>
      <c r="BG30" s="624" t="s">
        <v>320</v>
      </c>
      <c r="BH30" s="689"/>
      <c r="BI30" s="689"/>
      <c r="BJ30" s="689"/>
      <c r="BK30" s="689"/>
      <c r="BL30" s="689"/>
      <c r="BM30" s="689"/>
      <c r="BN30" s="689"/>
      <c r="BO30" s="689"/>
      <c r="BP30" s="689"/>
      <c r="BQ30" s="690"/>
      <c r="BR30" s="624" t="s">
        <v>321</v>
      </c>
      <c r="BS30" s="689"/>
      <c r="BT30" s="689"/>
      <c r="BU30" s="689"/>
      <c r="BV30" s="689"/>
      <c r="BW30" s="689"/>
      <c r="BX30" s="689"/>
      <c r="BY30" s="689"/>
      <c r="BZ30" s="689"/>
      <c r="CA30" s="689"/>
      <c r="CB30" s="690"/>
      <c r="CD30" s="693"/>
      <c r="CE30" s="694"/>
      <c r="CF30" s="660" t="s">
        <v>322</v>
      </c>
      <c r="CG30" s="661"/>
      <c r="CH30" s="661"/>
      <c r="CI30" s="661"/>
      <c r="CJ30" s="661"/>
      <c r="CK30" s="661"/>
      <c r="CL30" s="661"/>
      <c r="CM30" s="661"/>
      <c r="CN30" s="661"/>
      <c r="CO30" s="661"/>
      <c r="CP30" s="661"/>
      <c r="CQ30" s="662"/>
      <c r="CR30" s="645">
        <v>1973145</v>
      </c>
      <c r="CS30" s="646"/>
      <c r="CT30" s="646"/>
      <c r="CU30" s="646"/>
      <c r="CV30" s="646"/>
      <c r="CW30" s="646"/>
      <c r="CX30" s="646"/>
      <c r="CY30" s="647"/>
      <c r="CZ30" s="650">
        <v>6.9</v>
      </c>
      <c r="DA30" s="681"/>
      <c r="DB30" s="681"/>
      <c r="DC30" s="684"/>
      <c r="DD30" s="654">
        <v>1752628</v>
      </c>
      <c r="DE30" s="646"/>
      <c r="DF30" s="646"/>
      <c r="DG30" s="646"/>
      <c r="DH30" s="646"/>
      <c r="DI30" s="646"/>
      <c r="DJ30" s="646"/>
      <c r="DK30" s="647"/>
      <c r="DL30" s="654">
        <v>1752628</v>
      </c>
      <c r="DM30" s="646"/>
      <c r="DN30" s="646"/>
      <c r="DO30" s="646"/>
      <c r="DP30" s="646"/>
      <c r="DQ30" s="646"/>
      <c r="DR30" s="646"/>
      <c r="DS30" s="646"/>
      <c r="DT30" s="646"/>
      <c r="DU30" s="646"/>
      <c r="DV30" s="647"/>
      <c r="DW30" s="650">
        <v>19.100000000000001</v>
      </c>
      <c r="DX30" s="681"/>
      <c r="DY30" s="681"/>
      <c r="DZ30" s="681"/>
      <c r="EA30" s="681"/>
      <c r="EB30" s="681"/>
      <c r="EC30" s="682"/>
    </row>
    <row r="31" spans="2:133" ht="11.25" customHeight="1" x14ac:dyDescent="0.15">
      <c r="B31" s="642" t="s">
        <v>323</v>
      </c>
      <c r="C31" s="643"/>
      <c r="D31" s="643"/>
      <c r="E31" s="643"/>
      <c r="F31" s="643"/>
      <c r="G31" s="643"/>
      <c r="H31" s="643"/>
      <c r="I31" s="643"/>
      <c r="J31" s="643"/>
      <c r="K31" s="643"/>
      <c r="L31" s="643"/>
      <c r="M31" s="643"/>
      <c r="N31" s="643"/>
      <c r="O31" s="643"/>
      <c r="P31" s="643"/>
      <c r="Q31" s="644"/>
      <c r="R31" s="645">
        <v>1889110</v>
      </c>
      <c r="S31" s="646"/>
      <c r="T31" s="646"/>
      <c r="U31" s="646"/>
      <c r="V31" s="646"/>
      <c r="W31" s="646"/>
      <c r="X31" s="646"/>
      <c r="Y31" s="647"/>
      <c r="Z31" s="648">
        <v>6.6</v>
      </c>
      <c r="AA31" s="648"/>
      <c r="AB31" s="648"/>
      <c r="AC31" s="648"/>
      <c r="AD31" s="649" t="s">
        <v>247</v>
      </c>
      <c r="AE31" s="649"/>
      <c r="AF31" s="649"/>
      <c r="AG31" s="649"/>
      <c r="AH31" s="649"/>
      <c r="AI31" s="649"/>
      <c r="AJ31" s="649"/>
      <c r="AK31" s="649"/>
      <c r="AL31" s="650" t="s">
        <v>247</v>
      </c>
      <c r="AM31" s="651"/>
      <c r="AN31" s="651"/>
      <c r="AO31" s="652"/>
      <c r="AP31" s="702" t="s">
        <v>324</v>
      </c>
      <c r="AQ31" s="703"/>
      <c r="AR31" s="703"/>
      <c r="AS31" s="703"/>
      <c r="AT31" s="708" t="s">
        <v>325</v>
      </c>
      <c r="AU31" s="231"/>
      <c r="AV31" s="231"/>
      <c r="AW31" s="231"/>
      <c r="AX31" s="631" t="s">
        <v>198</v>
      </c>
      <c r="AY31" s="632"/>
      <c r="AZ31" s="632"/>
      <c r="BA31" s="632"/>
      <c r="BB31" s="632"/>
      <c r="BC31" s="632"/>
      <c r="BD31" s="632"/>
      <c r="BE31" s="632"/>
      <c r="BF31" s="633"/>
      <c r="BG31" s="701">
        <v>97.1</v>
      </c>
      <c r="BH31" s="697"/>
      <c r="BI31" s="697"/>
      <c r="BJ31" s="697"/>
      <c r="BK31" s="697"/>
      <c r="BL31" s="697"/>
      <c r="BM31" s="640">
        <v>95.5</v>
      </c>
      <c r="BN31" s="697"/>
      <c r="BO31" s="697"/>
      <c r="BP31" s="697"/>
      <c r="BQ31" s="698"/>
      <c r="BR31" s="701">
        <v>99</v>
      </c>
      <c r="BS31" s="697"/>
      <c r="BT31" s="697"/>
      <c r="BU31" s="697"/>
      <c r="BV31" s="697"/>
      <c r="BW31" s="697"/>
      <c r="BX31" s="640">
        <v>97.1</v>
      </c>
      <c r="BY31" s="697"/>
      <c r="BZ31" s="697"/>
      <c r="CA31" s="697"/>
      <c r="CB31" s="698"/>
      <c r="CD31" s="693"/>
      <c r="CE31" s="694"/>
      <c r="CF31" s="660" t="s">
        <v>326</v>
      </c>
      <c r="CG31" s="661"/>
      <c r="CH31" s="661"/>
      <c r="CI31" s="661"/>
      <c r="CJ31" s="661"/>
      <c r="CK31" s="661"/>
      <c r="CL31" s="661"/>
      <c r="CM31" s="661"/>
      <c r="CN31" s="661"/>
      <c r="CO31" s="661"/>
      <c r="CP31" s="661"/>
      <c r="CQ31" s="662"/>
      <c r="CR31" s="645">
        <v>97311</v>
      </c>
      <c r="CS31" s="679"/>
      <c r="CT31" s="679"/>
      <c r="CU31" s="679"/>
      <c r="CV31" s="679"/>
      <c r="CW31" s="679"/>
      <c r="CX31" s="679"/>
      <c r="CY31" s="680"/>
      <c r="CZ31" s="650">
        <v>0.3</v>
      </c>
      <c r="DA31" s="681"/>
      <c r="DB31" s="681"/>
      <c r="DC31" s="684"/>
      <c r="DD31" s="654">
        <v>96289</v>
      </c>
      <c r="DE31" s="679"/>
      <c r="DF31" s="679"/>
      <c r="DG31" s="679"/>
      <c r="DH31" s="679"/>
      <c r="DI31" s="679"/>
      <c r="DJ31" s="679"/>
      <c r="DK31" s="680"/>
      <c r="DL31" s="654">
        <v>96289</v>
      </c>
      <c r="DM31" s="679"/>
      <c r="DN31" s="679"/>
      <c r="DO31" s="679"/>
      <c r="DP31" s="679"/>
      <c r="DQ31" s="679"/>
      <c r="DR31" s="679"/>
      <c r="DS31" s="679"/>
      <c r="DT31" s="679"/>
      <c r="DU31" s="679"/>
      <c r="DV31" s="680"/>
      <c r="DW31" s="650">
        <v>1.1000000000000001</v>
      </c>
      <c r="DX31" s="681"/>
      <c r="DY31" s="681"/>
      <c r="DZ31" s="681"/>
      <c r="EA31" s="681"/>
      <c r="EB31" s="681"/>
      <c r="EC31" s="682"/>
    </row>
    <row r="32" spans="2:133" ht="11.25" customHeight="1" x14ac:dyDescent="0.15">
      <c r="B32" s="712" t="s">
        <v>327</v>
      </c>
      <c r="C32" s="713"/>
      <c r="D32" s="713"/>
      <c r="E32" s="713"/>
      <c r="F32" s="713"/>
      <c r="G32" s="713"/>
      <c r="H32" s="713"/>
      <c r="I32" s="713"/>
      <c r="J32" s="713"/>
      <c r="K32" s="713"/>
      <c r="L32" s="713"/>
      <c r="M32" s="713"/>
      <c r="N32" s="713"/>
      <c r="O32" s="713"/>
      <c r="P32" s="713"/>
      <c r="Q32" s="714"/>
      <c r="R32" s="645">
        <v>10638</v>
      </c>
      <c r="S32" s="646"/>
      <c r="T32" s="646"/>
      <c r="U32" s="646"/>
      <c r="V32" s="646"/>
      <c r="W32" s="646"/>
      <c r="X32" s="646"/>
      <c r="Y32" s="647"/>
      <c r="Z32" s="648">
        <v>0</v>
      </c>
      <c r="AA32" s="648"/>
      <c r="AB32" s="648"/>
      <c r="AC32" s="648"/>
      <c r="AD32" s="649">
        <v>10638</v>
      </c>
      <c r="AE32" s="649"/>
      <c r="AF32" s="649"/>
      <c r="AG32" s="649"/>
      <c r="AH32" s="649"/>
      <c r="AI32" s="649"/>
      <c r="AJ32" s="649"/>
      <c r="AK32" s="649"/>
      <c r="AL32" s="650">
        <v>0.1</v>
      </c>
      <c r="AM32" s="651"/>
      <c r="AN32" s="651"/>
      <c r="AO32" s="652"/>
      <c r="AP32" s="704"/>
      <c r="AQ32" s="705"/>
      <c r="AR32" s="705"/>
      <c r="AS32" s="705"/>
      <c r="AT32" s="709"/>
      <c r="AU32" s="230" t="s">
        <v>328</v>
      </c>
      <c r="AV32" s="230"/>
      <c r="AW32" s="230"/>
      <c r="AX32" s="642" t="s">
        <v>329</v>
      </c>
      <c r="AY32" s="643"/>
      <c r="AZ32" s="643"/>
      <c r="BA32" s="643"/>
      <c r="BB32" s="643"/>
      <c r="BC32" s="643"/>
      <c r="BD32" s="643"/>
      <c r="BE32" s="643"/>
      <c r="BF32" s="644"/>
      <c r="BG32" s="711">
        <v>95</v>
      </c>
      <c r="BH32" s="679"/>
      <c r="BI32" s="679"/>
      <c r="BJ32" s="679"/>
      <c r="BK32" s="679"/>
      <c r="BL32" s="679"/>
      <c r="BM32" s="651">
        <v>93</v>
      </c>
      <c r="BN32" s="699"/>
      <c r="BO32" s="699"/>
      <c r="BP32" s="699"/>
      <c r="BQ32" s="700"/>
      <c r="BR32" s="711">
        <v>98.7</v>
      </c>
      <c r="BS32" s="679"/>
      <c r="BT32" s="679"/>
      <c r="BU32" s="679"/>
      <c r="BV32" s="679"/>
      <c r="BW32" s="679"/>
      <c r="BX32" s="651">
        <v>96</v>
      </c>
      <c r="BY32" s="699"/>
      <c r="BZ32" s="699"/>
      <c r="CA32" s="699"/>
      <c r="CB32" s="700"/>
      <c r="CD32" s="695"/>
      <c r="CE32" s="696"/>
      <c r="CF32" s="660" t="s">
        <v>330</v>
      </c>
      <c r="CG32" s="661"/>
      <c r="CH32" s="661"/>
      <c r="CI32" s="661"/>
      <c r="CJ32" s="661"/>
      <c r="CK32" s="661"/>
      <c r="CL32" s="661"/>
      <c r="CM32" s="661"/>
      <c r="CN32" s="661"/>
      <c r="CO32" s="661"/>
      <c r="CP32" s="661"/>
      <c r="CQ32" s="662"/>
      <c r="CR32" s="645">
        <v>1792</v>
      </c>
      <c r="CS32" s="646"/>
      <c r="CT32" s="646"/>
      <c r="CU32" s="646"/>
      <c r="CV32" s="646"/>
      <c r="CW32" s="646"/>
      <c r="CX32" s="646"/>
      <c r="CY32" s="647"/>
      <c r="CZ32" s="650">
        <v>0</v>
      </c>
      <c r="DA32" s="681"/>
      <c r="DB32" s="681"/>
      <c r="DC32" s="684"/>
      <c r="DD32" s="654">
        <v>1792</v>
      </c>
      <c r="DE32" s="646"/>
      <c r="DF32" s="646"/>
      <c r="DG32" s="646"/>
      <c r="DH32" s="646"/>
      <c r="DI32" s="646"/>
      <c r="DJ32" s="646"/>
      <c r="DK32" s="647"/>
      <c r="DL32" s="654">
        <v>1792</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15">
      <c r="B33" s="642" t="s">
        <v>331</v>
      </c>
      <c r="C33" s="643"/>
      <c r="D33" s="643"/>
      <c r="E33" s="643"/>
      <c r="F33" s="643"/>
      <c r="G33" s="643"/>
      <c r="H33" s="643"/>
      <c r="I33" s="643"/>
      <c r="J33" s="643"/>
      <c r="K33" s="643"/>
      <c r="L33" s="643"/>
      <c r="M33" s="643"/>
      <c r="N33" s="643"/>
      <c r="O33" s="643"/>
      <c r="P33" s="643"/>
      <c r="Q33" s="644"/>
      <c r="R33" s="645">
        <v>3064481</v>
      </c>
      <c r="S33" s="646"/>
      <c r="T33" s="646"/>
      <c r="U33" s="646"/>
      <c r="V33" s="646"/>
      <c r="W33" s="646"/>
      <c r="X33" s="646"/>
      <c r="Y33" s="647"/>
      <c r="Z33" s="648">
        <v>10.6</v>
      </c>
      <c r="AA33" s="648"/>
      <c r="AB33" s="648"/>
      <c r="AC33" s="648"/>
      <c r="AD33" s="649" t="s">
        <v>247</v>
      </c>
      <c r="AE33" s="649"/>
      <c r="AF33" s="649"/>
      <c r="AG33" s="649"/>
      <c r="AH33" s="649"/>
      <c r="AI33" s="649"/>
      <c r="AJ33" s="649"/>
      <c r="AK33" s="649"/>
      <c r="AL33" s="650" t="s">
        <v>267</v>
      </c>
      <c r="AM33" s="651"/>
      <c r="AN33" s="651"/>
      <c r="AO33" s="652"/>
      <c r="AP33" s="706"/>
      <c r="AQ33" s="707"/>
      <c r="AR33" s="707"/>
      <c r="AS33" s="707"/>
      <c r="AT33" s="710"/>
      <c r="AU33" s="232"/>
      <c r="AV33" s="232"/>
      <c r="AW33" s="232"/>
      <c r="AX33" s="686" t="s">
        <v>332</v>
      </c>
      <c r="AY33" s="687"/>
      <c r="AZ33" s="687"/>
      <c r="BA33" s="687"/>
      <c r="BB33" s="687"/>
      <c r="BC33" s="687"/>
      <c r="BD33" s="687"/>
      <c r="BE33" s="687"/>
      <c r="BF33" s="688"/>
      <c r="BG33" s="715">
        <v>99.1</v>
      </c>
      <c r="BH33" s="716"/>
      <c r="BI33" s="716"/>
      <c r="BJ33" s="716"/>
      <c r="BK33" s="716"/>
      <c r="BL33" s="716"/>
      <c r="BM33" s="717">
        <v>97.7</v>
      </c>
      <c r="BN33" s="716"/>
      <c r="BO33" s="716"/>
      <c r="BP33" s="716"/>
      <c r="BQ33" s="718"/>
      <c r="BR33" s="715">
        <v>99.1</v>
      </c>
      <c r="BS33" s="716"/>
      <c r="BT33" s="716"/>
      <c r="BU33" s="716"/>
      <c r="BV33" s="716"/>
      <c r="BW33" s="716"/>
      <c r="BX33" s="717">
        <v>97.7</v>
      </c>
      <c r="BY33" s="716"/>
      <c r="BZ33" s="716"/>
      <c r="CA33" s="716"/>
      <c r="CB33" s="718"/>
      <c r="CD33" s="660" t="s">
        <v>333</v>
      </c>
      <c r="CE33" s="661"/>
      <c r="CF33" s="661"/>
      <c r="CG33" s="661"/>
      <c r="CH33" s="661"/>
      <c r="CI33" s="661"/>
      <c r="CJ33" s="661"/>
      <c r="CK33" s="661"/>
      <c r="CL33" s="661"/>
      <c r="CM33" s="661"/>
      <c r="CN33" s="661"/>
      <c r="CO33" s="661"/>
      <c r="CP33" s="661"/>
      <c r="CQ33" s="662"/>
      <c r="CR33" s="645">
        <v>17071032</v>
      </c>
      <c r="CS33" s="679"/>
      <c r="CT33" s="679"/>
      <c r="CU33" s="679"/>
      <c r="CV33" s="679"/>
      <c r="CW33" s="679"/>
      <c r="CX33" s="679"/>
      <c r="CY33" s="680"/>
      <c r="CZ33" s="650">
        <v>59.8</v>
      </c>
      <c r="DA33" s="681"/>
      <c r="DB33" s="681"/>
      <c r="DC33" s="684"/>
      <c r="DD33" s="654">
        <v>4534196</v>
      </c>
      <c r="DE33" s="679"/>
      <c r="DF33" s="679"/>
      <c r="DG33" s="679"/>
      <c r="DH33" s="679"/>
      <c r="DI33" s="679"/>
      <c r="DJ33" s="679"/>
      <c r="DK33" s="680"/>
      <c r="DL33" s="654">
        <v>3214971</v>
      </c>
      <c r="DM33" s="679"/>
      <c r="DN33" s="679"/>
      <c r="DO33" s="679"/>
      <c r="DP33" s="679"/>
      <c r="DQ33" s="679"/>
      <c r="DR33" s="679"/>
      <c r="DS33" s="679"/>
      <c r="DT33" s="679"/>
      <c r="DU33" s="679"/>
      <c r="DV33" s="680"/>
      <c r="DW33" s="650">
        <v>35.1</v>
      </c>
      <c r="DX33" s="681"/>
      <c r="DY33" s="681"/>
      <c r="DZ33" s="681"/>
      <c r="EA33" s="681"/>
      <c r="EB33" s="681"/>
      <c r="EC33" s="682"/>
    </row>
    <row r="34" spans="2:133" ht="11.25" customHeight="1" x14ac:dyDescent="0.15">
      <c r="B34" s="642" t="s">
        <v>334</v>
      </c>
      <c r="C34" s="643"/>
      <c r="D34" s="643"/>
      <c r="E34" s="643"/>
      <c r="F34" s="643"/>
      <c r="G34" s="643"/>
      <c r="H34" s="643"/>
      <c r="I34" s="643"/>
      <c r="J34" s="643"/>
      <c r="K34" s="643"/>
      <c r="L34" s="643"/>
      <c r="M34" s="643"/>
      <c r="N34" s="643"/>
      <c r="O34" s="643"/>
      <c r="P34" s="643"/>
      <c r="Q34" s="644"/>
      <c r="R34" s="645">
        <v>86568</v>
      </c>
      <c r="S34" s="646"/>
      <c r="T34" s="646"/>
      <c r="U34" s="646"/>
      <c r="V34" s="646"/>
      <c r="W34" s="646"/>
      <c r="X34" s="646"/>
      <c r="Y34" s="647"/>
      <c r="Z34" s="648">
        <v>0.3</v>
      </c>
      <c r="AA34" s="648"/>
      <c r="AB34" s="648"/>
      <c r="AC34" s="648"/>
      <c r="AD34" s="649">
        <v>25986</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335</v>
      </c>
      <c r="CE34" s="661"/>
      <c r="CF34" s="661"/>
      <c r="CG34" s="661"/>
      <c r="CH34" s="661"/>
      <c r="CI34" s="661"/>
      <c r="CJ34" s="661"/>
      <c r="CK34" s="661"/>
      <c r="CL34" s="661"/>
      <c r="CM34" s="661"/>
      <c r="CN34" s="661"/>
      <c r="CO34" s="661"/>
      <c r="CP34" s="661"/>
      <c r="CQ34" s="662"/>
      <c r="CR34" s="645">
        <v>2962668</v>
      </c>
      <c r="CS34" s="646"/>
      <c r="CT34" s="646"/>
      <c r="CU34" s="646"/>
      <c r="CV34" s="646"/>
      <c r="CW34" s="646"/>
      <c r="CX34" s="646"/>
      <c r="CY34" s="647"/>
      <c r="CZ34" s="650">
        <v>10.4</v>
      </c>
      <c r="DA34" s="681"/>
      <c r="DB34" s="681"/>
      <c r="DC34" s="684"/>
      <c r="DD34" s="654">
        <v>1570993</v>
      </c>
      <c r="DE34" s="646"/>
      <c r="DF34" s="646"/>
      <c r="DG34" s="646"/>
      <c r="DH34" s="646"/>
      <c r="DI34" s="646"/>
      <c r="DJ34" s="646"/>
      <c r="DK34" s="647"/>
      <c r="DL34" s="654">
        <v>1258558</v>
      </c>
      <c r="DM34" s="646"/>
      <c r="DN34" s="646"/>
      <c r="DO34" s="646"/>
      <c r="DP34" s="646"/>
      <c r="DQ34" s="646"/>
      <c r="DR34" s="646"/>
      <c r="DS34" s="646"/>
      <c r="DT34" s="646"/>
      <c r="DU34" s="646"/>
      <c r="DV34" s="647"/>
      <c r="DW34" s="650">
        <v>13.7</v>
      </c>
      <c r="DX34" s="681"/>
      <c r="DY34" s="681"/>
      <c r="DZ34" s="681"/>
      <c r="EA34" s="681"/>
      <c r="EB34" s="681"/>
      <c r="EC34" s="682"/>
    </row>
    <row r="35" spans="2:133" ht="11.25" customHeight="1" x14ac:dyDescent="0.15">
      <c r="B35" s="642" t="s">
        <v>336</v>
      </c>
      <c r="C35" s="643"/>
      <c r="D35" s="643"/>
      <c r="E35" s="643"/>
      <c r="F35" s="643"/>
      <c r="G35" s="643"/>
      <c r="H35" s="643"/>
      <c r="I35" s="643"/>
      <c r="J35" s="643"/>
      <c r="K35" s="643"/>
      <c r="L35" s="643"/>
      <c r="M35" s="643"/>
      <c r="N35" s="643"/>
      <c r="O35" s="643"/>
      <c r="P35" s="643"/>
      <c r="Q35" s="644"/>
      <c r="R35" s="645">
        <v>6592277</v>
      </c>
      <c r="S35" s="646"/>
      <c r="T35" s="646"/>
      <c r="U35" s="646"/>
      <c r="V35" s="646"/>
      <c r="W35" s="646"/>
      <c r="X35" s="646"/>
      <c r="Y35" s="647"/>
      <c r="Z35" s="648">
        <v>22.9</v>
      </c>
      <c r="AA35" s="648"/>
      <c r="AB35" s="648"/>
      <c r="AC35" s="648"/>
      <c r="AD35" s="649" t="s">
        <v>247</v>
      </c>
      <c r="AE35" s="649"/>
      <c r="AF35" s="649"/>
      <c r="AG35" s="649"/>
      <c r="AH35" s="649"/>
      <c r="AI35" s="649"/>
      <c r="AJ35" s="649"/>
      <c r="AK35" s="649"/>
      <c r="AL35" s="650" t="s">
        <v>247</v>
      </c>
      <c r="AM35" s="651"/>
      <c r="AN35" s="651"/>
      <c r="AO35" s="652"/>
      <c r="AP35" s="235"/>
      <c r="AQ35" s="624" t="s">
        <v>337</v>
      </c>
      <c r="AR35" s="625"/>
      <c r="AS35" s="625"/>
      <c r="AT35" s="625"/>
      <c r="AU35" s="625"/>
      <c r="AV35" s="625"/>
      <c r="AW35" s="625"/>
      <c r="AX35" s="625"/>
      <c r="AY35" s="625"/>
      <c r="AZ35" s="625"/>
      <c r="BA35" s="625"/>
      <c r="BB35" s="625"/>
      <c r="BC35" s="625"/>
      <c r="BD35" s="625"/>
      <c r="BE35" s="625"/>
      <c r="BF35" s="626"/>
      <c r="BG35" s="624" t="s">
        <v>338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339</v>
      </c>
      <c r="CE35" s="661"/>
      <c r="CF35" s="661"/>
      <c r="CG35" s="661"/>
      <c r="CH35" s="661"/>
      <c r="CI35" s="661"/>
      <c r="CJ35" s="661"/>
      <c r="CK35" s="661"/>
      <c r="CL35" s="661"/>
      <c r="CM35" s="661"/>
      <c r="CN35" s="661"/>
      <c r="CO35" s="661"/>
      <c r="CP35" s="661"/>
      <c r="CQ35" s="662"/>
      <c r="CR35" s="645">
        <v>201884</v>
      </c>
      <c r="CS35" s="679"/>
      <c r="CT35" s="679"/>
      <c r="CU35" s="679"/>
      <c r="CV35" s="679"/>
      <c r="CW35" s="679"/>
      <c r="CX35" s="679"/>
      <c r="CY35" s="680"/>
      <c r="CZ35" s="650">
        <v>0.7</v>
      </c>
      <c r="DA35" s="681"/>
      <c r="DB35" s="681"/>
      <c r="DC35" s="684"/>
      <c r="DD35" s="654">
        <v>151670</v>
      </c>
      <c r="DE35" s="679"/>
      <c r="DF35" s="679"/>
      <c r="DG35" s="679"/>
      <c r="DH35" s="679"/>
      <c r="DI35" s="679"/>
      <c r="DJ35" s="679"/>
      <c r="DK35" s="680"/>
      <c r="DL35" s="654">
        <v>151670</v>
      </c>
      <c r="DM35" s="679"/>
      <c r="DN35" s="679"/>
      <c r="DO35" s="679"/>
      <c r="DP35" s="679"/>
      <c r="DQ35" s="679"/>
      <c r="DR35" s="679"/>
      <c r="DS35" s="679"/>
      <c r="DT35" s="679"/>
      <c r="DU35" s="679"/>
      <c r="DV35" s="680"/>
      <c r="DW35" s="650">
        <v>1.7</v>
      </c>
      <c r="DX35" s="681"/>
      <c r="DY35" s="681"/>
      <c r="DZ35" s="681"/>
      <c r="EA35" s="681"/>
      <c r="EB35" s="681"/>
      <c r="EC35" s="682"/>
    </row>
    <row r="36" spans="2:133" ht="11.25" customHeight="1" x14ac:dyDescent="0.15">
      <c r="B36" s="642" t="s">
        <v>340</v>
      </c>
      <c r="C36" s="643"/>
      <c r="D36" s="643"/>
      <c r="E36" s="643"/>
      <c r="F36" s="643"/>
      <c r="G36" s="643"/>
      <c r="H36" s="643"/>
      <c r="I36" s="643"/>
      <c r="J36" s="643"/>
      <c r="K36" s="643"/>
      <c r="L36" s="643"/>
      <c r="M36" s="643"/>
      <c r="N36" s="643"/>
      <c r="O36" s="643"/>
      <c r="P36" s="643"/>
      <c r="Q36" s="644"/>
      <c r="R36" s="645">
        <v>4967846</v>
      </c>
      <c r="S36" s="646"/>
      <c r="T36" s="646"/>
      <c r="U36" s="646"/>
      <c r="V36" s="646"/>
      <c r="W36" s="646"/>
      <c r="X36" s="646"/>
      <c r="Y36" s="647"/>
      <c r="Z36" s="648">
        <v>17.3</v>
      </c>
      <c r="AA36" s="648"/>
      <c r="AB36" s="648"/>
      <c r="AC36" s="648"/>
      <c r="AD36" s="649" t="s">
        <v>247</v>
      </c>
      <c r="AE36" s="649"/>
      <c r="AF36" s="649"/>
      <c r="AG36" s="649"/>
      <c r="AH36" s="649"/>
      <c r="AI36" s="649"/>
      <c r="AJ36" s="649"/>
      <c r="AK36" s="649"/>
      <c r="AL36" s="650" t="s">
        <v>247</v>
      </c>
      <c r="AM36" s="651"/>
      <c r="AN36" s="651"/>
      <c r="AO36" s="652"/>
      <c r="AP36" s="235"/>
      <c r="AQ36" s="719" t="s">
        <v>341</v>
      </c>
      <c r="AR36" s="720"/>
      <c r="AS36" s="720"/>
      <c r="AT36" s="720"/>
      <c r="AU36" s="720"/>
      <c r="AV36" s="720"/>
      <c r="AW36" s="720"/>
      <c r="AX36" s="720"/>
      <c r="AY36" s="721"/>
      <c r="AZ36" s="634">
        <v>3005315</v>
      </c>
      <c r="BA36" s="635"/>
      <c r="BB36" s="635"/>
      <c r="BC36" s="635"/>
      <c r="BD36" s="635"/>
      <c r="BE36" s="635"/>
      <c r="BF36" s="722"/>
      <c r="BG36" s="656" t="s">
        <v>342</v>
      </c>
      <c r="BH36" s="657"/>
      <c r="BI36" s="657"/>
      <c r="BJ36" s="657"/>
      <c r="BK36" s="657"/>
      <c r="BL36" s="657"/>
      <c r="BM36" s="657"/>
      <c r="BN36" s="657"/>
      <c r="BO36" s="657"/>
      <c r="BP36" s="657"/>
      <c r="BQ36" s="657"/>
      <c r="BR36" s="657"/>
      <c r="BS36" s="657"/>
      <c r="BT36" s="657"/>
      <c r="BU36" s="658"/>
      <c r="BV36" s="634">
        <v>136428</v>
      </c>
      <c r="BW36" s="635"/>
      <c r="BX36" s="635"/>
      <c r="BY36" s="635"/>
      <c r="BZ36" s="635"/>
      <c r="CA36" s="635"/>
      <c r="CB36" s="722"/>
      <c r="CD36" s="660" t="s">
        <v>343</v>
      </c>
      <c r="CE36" s="661"/>
      <c r="CF36" s="661"/>
      <c r="CG36" s="661"/>
      <c r="CH36" s="661"/>
      <c r="CI36" s="661"/>
      <c r="CJ36" s="661"/>
      <c r="CK36" s="661"/>
      <c r="CL36" s="661"/>
      <c r="CM36" s="661"/>
      <c r="CN36" s="661"/>
      <c r="CO36" s="661"/>
      <c r="CP36" s="661"/>
      <c r="CQ36" s="662"/>
      <c r="CR36" s="645">
        <v>5801954</v>
      </c>
      <c r="CS36" s="646"/>
      <c r="CT36" s="646"/>
      <c r="CU36" s="646"/>
      <c r="CV36" s="646"/>
      <c r="CW36" s="646"/>
      <c r="CX36" s="646"/>
      <c r="CY36" s="647"/>
      <c r="CZ36" s="650">
        <v>20.3</v>
      </c>
      <c r="DA36" s="681"/>
      <c r="DB36" s="681"/>
      <c r="DC36" s="684"/>
      <c r="DD36" s="654">
        <v>1721627</v>
      </c>
      <c r="DE36" s="646"/>
      <c r="DF36" s="646"/>
      <c r="DG36" s="646"/>
      <c r="DH36" s="646"/>
      <c r="DI36" s="646"/>
      <c r="DJ36" s="646"/>
      <c r="DK36" s="647"/>
      <c r="DL36" s="654">
        <v>999476</v>
      </c>
      <c r="DM36" s="646"/>
      <c r="DN36" s="646"/>
      <c r="DO36" s="646"/>
      <c r="DP36" s="646"/>
      <c r="DQ36" s="646"/>
      <c r="DR36" s="646"/>
      <c r="DS36" s="646"/>
      <c r="DT36" s="646"/>
      <c r="DU36" s="646"/>
      <c r="DV36" s="647"/>
      <c r="DW36" s="650">
        <v>10.9</v>
      </c>
      <c r="DX36" s="681"/>
      <c r="DY36" s="681"/>
      <c r="DZ36" s="681"/>
      <c r="EA36" s="681"/>
      <c r="EB36" s="681"/>
      <c r="EC36" s="682"/>
    </row>
    <row r="37" spans="2:133" ht="11.25" customHeight="1" x14ac:dyDescent="0.15">
      <c r="B37" s="642" t="s">
        <v>344</v>
      </c>
      <c r="C37" s="643"/>
      <c r="D37" s="643"/>
      <c r="E37" s="643"/>
      <c r="F37" s="643"/>
      <c r="G37" s="643"/>
      <c r="H37" s="643"/>
      <c r="I37" s="643"/>
      <c r="J37" s="643"/>
      <c r="K37" s="643"/>
      <c r="L37" s="643"/>
      <c r="M37" s="643"/>
      <c r="N37" s="643"/>
      <c r="O37" s="643"/>
      <c r="P37" s="643"/>
      <c r="Q37" s="644"/>
      <c r="R37" s="645">
        <v>61807</v>
      </c>
      <c r="S37" s="646"/>
      <c r="T37" s="646"/>
      <c r="U37" s="646"/>
      <c r="V37" s="646"/>
      <c r="W37" s="646"/>
      <c r="X37" s="646"/>
      <c r="Y37" s="647"/>
      <c r="Z37" s="648">
        <v>0.2</v>
      </c>
      <c r="AA37" s="648"/>
      <c r="AB37" s="648"/>
      <c r="AC37" s="648"/>
      <c r="AD37" s="649" t="s">
        <v>247</v>
      </c>
      <c r="AE37" s="649"/>
      <c r="AF37" s="649"/>
      <c r="AG37" s="649"/>
      <c r="AH37" s="649"/>
      <c r="AI37" s="649"/>
      <c r="AJ37" s="649"/>
      <c r="AK37" s="649"/>
      <c r="AL37" s="650" t="s">
        <v>247</v>
      </c>
      <c r="AM37" s="651"/>
      <c r="AN37" s="651"/>
      <c r="AO37" s="652"/>
      <c r="AQ37" s="723" t="s">
        <v>345</v>
      </c>
      <c r="AR37" s="724"/>
      <c r="AS37" s="724"/>
      <c r="AT37" s="724"/>
      <c r="AU37" s="724"/>
      <c r="AV37" s="724"/>
      <c r="AW37" s="724"/>
      <c r="AX37" s="724"/>
      <c r="AY37" s="725"/>
      <c r="AZ37" s="645">
        <v>1655961</v>
      </c>
      <c r="BA37" s="646"/>
      <c r="BB37" s="646"/>
      <c r="BC37" s="646"/>
      <c r="BD37" s="679"/>
      <c r="BE37" s="679"/>
      <c r="BF37" s="700"/>
      <c r="BG37" s="660" t="s">
        <v>346</v>
      </c>
      <c r="BH37" s="661"/>
      <c r="BI37" s="661"/>
      <c r="BJ37" s="661"/>
      <c r="BK37" s="661"/>
      <c r="BL37" s="661"/>
      <c r="BM37" s="661"/>
      <c r="BN37" s="661"/>
      <c r="BO37" s="661"/>
      <c r="BP37" s="661"/>
      <c r="BQ37" s="661"/>
      <c r="BR37" s="661"/>
      <c r="BS37" s="661"/>
      <c r="BT37" s="661"/>
      <c r="BU37" s="662"/>
      <c r="BV37" s="645">
        <v>82832</v>
      </c>
      <c r="BW37" s="646"/>
      <c r="BX37" s="646"/>
      <c r="BY37" s="646"/>
      <c r="BZ37" s="646"/>
      <c r="CA37" s="646"/>
      <c r="CB37" s="655"/>
      <c r="CD37" s="660" t="s">
        <v>347</v>
      </c>
      <c r="CE37" s="661"/>
      <c r="CF37" s="661"/>
      <c r="CG37" s="661"/>
      <c r="CH37" s="661"/>
      <c r="CI37" s="661"/>
      <c r="CJ37" s="661"/>
      <c r="CK37" s="661"/>
      <c r="CL37" s="661"/>
      <c r="CM37" s="661"/>
      <c r="CN37" s="661"/>
      <c r="CO37" s="661"/>
      <c r="CP37" s="661"/>
      <c r="CQ37" s="662"/>
      <c r="CR37" s="645">
        <v>11333</v>
      </c>
      <c r="CS37" s="679"/>
      <c r="CT37" s="679"/>
      <c r="CU37" s="679"/>
      <c r="CV37" s="679"/>
      <c r="CW37" s="679"/>
      <c r="CX37" s="679"/>
      <c r="CY37" s="680"/>
      <c r="CZ37" s="650">
        <v>0</v>
      </c>
      <c r="DA37" s="681"/>
      <c r="DB37" s="681"/>
      <c r="DC37" s="684"/>
      <c r="DD37" s="654">
        <v>9041</v>
      </c>
      <c r="DE37" s="679"/>
      <c r="DF37" s="679"/>
      <c r="DG37" s="679"/>
      <c r="DH37" s="679"/>
      <c r="DI37" s="679"/>
      <c r="DJ37" s="679"/>
      <c r="DK37" s="680"/>
      <c r="DL37" s="654">
        <v>9041</v>
      </c>
      <c r="DM37" s="679"/>
      <c r="DN37" s="679"/>
      <c r="DO37" s="679"/>
      <c r="DP37" s="679"/>
      <c r="DQ37" s="679"/>
      <c r="DR37" s="679"/>
      <c r="DS37" s="679"/>
      <c r="DT37" s="679"/>
      <c r="DU37" s="679"/>
      <c r="DV37" s="680"/>
      <c r="DW37" s="650">
        <v>0.1</v>
      </c>
      <c r="DX37" s="681"/>
      <c r="DY37" s="681"/>
      <c r="DZ37" s="681"/>
      <c r="EA37" s="681"/>
      <c r="EB37" s="681"/>
      <c r="EC37" s="682"/>
    </row>
    <row r="38" spans="2:133" ht="11.25" customHeight="1" x14ac:dyDescent="0.15">
      <c r="B38" s="642" t="s">
        <v>348</v>
      </c>
      <c r="C38" s="643"/>
      <c r="D38" s="643"/>
      <c r="E38" s="643"/>
      <c r="F38" s="643"/>
      <c r="G38" s="643"/>
      <c r="H38" s="643"/>
      <c r="I38" s="643"/>
      <c r="J38" s="643"/>
      <c r="K38" s="643"/>
      <c r="L38" s="643"/>
      <c r="M38" s="643"/>
      <c r="N38" s="643"/>
      <c r="O38" s="643"/>
      <c r="P38" s="643"/>
      <c r="Q38" s="644"/>
      <c r="R38" s="645">
        <v>475290</v>
      </c>
      <c r="S38" s="646"/>
      <c r="T38" s="646"/>
      <c r="U38" s="646"/>
      <c r="V38" s="646"/>
      <c r="W38" s="646"/>
      <c r="X38" s="646"/>
      <c r="Y38" s="647"/>
      <c r="Z38" s="648">
        <v>1.7</v>
      </c>
      <c r="AA38" s="648"/>
      <c r="AB38" s="648"/>
      <c r="AC38" s="648"/>
      <c r="AD38" s="649">
        <v>209</v>
      </c>
      <c r="AE38" s="649"/>
      <c r="AF38" s="649"/>
      <c r="AG38" s="649"/>
      <c r="AH38" s="649"/>
      <c r="AI38" s="649"/>
      <c r="AJ38" s="649"/>
      <c r="AK38" s="649"/>
      <c r="AL38" s="650">
        <v>0</v>
      </c>
      <c r="AM38" s="651"/>
      <c r="AN38" s="651"/>
      <c r="AO38" s="652"/>
      <c r="AQ38" s="723" t="s">
        <v>349</v>
      </c>
      <c r="AR38" s="724"/>
      <c r="AS38" s="724"/>
      <c r="AT38" s="724"/>
      <c r="AU38" s="724"/>
      <c r="AV38" s="724"/>
      <c r="AW38" s="724"/>
      <c r="AX38" s="724"/>
      <c r="AY38" s="725"/>
      <c r="AZ38" s="645">
        <v>153844</v>
      </c>
      <c r="BA38" s="646"/>
      <c r="BB38" s="646"/>
      <c r="BC38" s="646"/>
      <c r="BD38" s="679"/>
      <c r="BE38" s="679"/>
      <c r="BF38" s="700"/>
      <c r="BG38" s="660" t="s">
        <v>350</v>
      </c>
      <c r="BH38" s="661"/>
      <c r="BI38" s="661"/>
      <c r="BJ38" s="661"/>
      <c r="BK38" s="661"/>
      <c r="BL38" s="661"/>
      <c r="BM38" s="661"/>
      <c r="BN38" s="661"/>
      <c r="BO38" s="661"/>
      <c r="BP38" s="661"/>
      <c r="BQ38" s="661"/>
      <c r="BR38" s="661"/>
      <c r="BS38" s="661"/>
      <c r="BT38" s="661"/>
      <c r="BU38" s="662"/>
      <c r="BV38" s="645">
        <v>3903</v>
      </c>
      <c r="BW38" s="646"/>
      <c r="BX38" s="646"/>
      <c r="BY38" s="646"/>
      <c r="BZ38" s="646"/>
      <c r="CA38" s="646"/>
      <c r="CB38" s="655"/>
      <c r="CD38" s="660" t="s">
        <v>351</v>
      </c>
      <c r="CE38" s="661"/>
      <c r="CF38" s="661"/>
      <c r="CG38" s="661"/>
      <c r="CH38" s="661"/>
      <c r="CI38" s="661"/>
      <c r="CJ38" s="661"/>
      <c r="CK38" s="661"/>
      <c r="CL38" s="661"/>
      <c r="CM38" s="661"/>
      <c r="CN38" s="661"/>
      <c r="CO38" s="661"/>
      <c r="CP38" s="661"/>
      <c r="CQ38" s="662"/>
      <c r="CR38" s="645">
        <v>1108009</v>
      </c>
      <c r="CS38" s="646"/>
      <c r="CT38" s="646"/>
      <c r="CU38" s="646"/>
      <c r="CV38" s="646"/>
      <c r="CW38" s="646"/>
      <c r="CX38" s="646"/>
      <c r="CY38" s="647"/>
      <c r="CZ38" s="650">
        <v>3.9</v>
      </c>
      <c r="DA38" s="681"/>
      <c r="DB38" s="681"/>
      <c r="DC38" s="684"/>
      <c r="DD38" s="654">
        <v>871133</v>
      </c>
      <c r="DE38" s="646"/>
      <c r="DF38" s="646"/>
      <c r="DG38" s="646"/>
      <c r="DH38" s="646"/>
      <c r="DI38" s="646"/>
      <c r="DJ38" s="646"/>
      <c r="DK38" s="647"/>
      <c r="DL38" s="654">
        <v>804937</v>
      </c>
      <c r="DM38" s="646"/>
      <c r="DN38" s="646"/>
      <c r="DO38" s="646"/>
      <c r="DP38" s="646"/>
      <c r="DQ38" s="646"/>
      <c r="DR38" s="646"/>
      <c r="DS38" s="646"/>
      <c r="DT38" s="646"/>
      <c r="DU38" s="646"/>
      <c r="DV38" s="647"/>
      <c r="DW38" s="650">
        <v>8.8000000000000007</v>
      </c>
      <c r="DX38" s="681"/>
      <c r="DY38" s="681"/>
      <c r="DZ38" s="681"/>
      <c r="EA38" s="681"/>
      <c r="EB38" s="681"/>
      <c r="EC38" s="682"/>
    </row>
    <row r="39" spans="2:133" ht="11.25" customHeight="1" x14ac:dyDescent="0.15">
      <c r="B39" s="642" t="s">
        <v>352</v>
      </c>
      <c r="C39" s="643"/>
      <c r="D39" s="643"/>
      <c r="E39" s="643"/>
      <c r="F39" s="643"/>
      <c r="G39" s="643"/>
      <c r="H39" s="643"/>
      <c r="I39" s="643"/>
      <c r="J39" s="643"/>
      <c r="K39" s="643"/>
      <c r="L39" s="643"/>
      <c r="M39" s="643"/>
      <c r="N39" s="643"/>
      <c r="O39" s="643"/>
      <c r="P39" s="643"/>
      <c r="Q39" s="644"/>
      <c r="R39" s="645">
        <v>967356</v>
      </c>
      <c r="S39" s="646"/>
      <c r="T39" s="646"/>
      <c r="U39" s="646"/>
      <c r="V39" s="646"/>
      <c r="W39" s="646"/>
      <c r="X39" s="646"/>
      <c r="Y39" s="647"/>
      <c r="Z39" s="648">
        <v>3.4</v>
      </c>
      <c r="AA39" s="648"/>
      <c r="AB39" s="648"/>
      <c r="AC39" s="648"/>
      <c r="AD39" s="649" t="s">
        <v>247</v>
      </c>
      <c r="AE39" s="649"/>
      <c r="AF39" s="649"/>
      <c r="AG39" s="649"/>
      <c r="AH39" s="649"/>
      <c r="AI39" s="649"/>
      <c r="AJ39" s="649"/>
      <c r="AK39" s="649"/>
      <c r="AL39" s="650" t="s">
        <v>247</v>
      </c>
      <c r="AM39" s="651"/>
      <c r="AN39" s="651"/>
      <c r="AO39" s="652"/>
      <c r="AQ39" s="723" t="s">
        <v>353</v>
      </c>
      <c r="AR39" s="724"/>
      <c r="AS39" s="724"/>
      <c r="AT39" s="724"/>
      <c r="AU39" s="724"/>
      <c r="AV39" s="724"/>
      <c r="AW39" s="724"/>
      <c r="AX39" s="724"/>
      <c r="AY39" s="725"/>
      <c r="AZ39" s="645">
        <v>87501</v>
      </c>
      <c r="BA39" s="646"/>
      <c r="BB39" s="646"/>
      <c r="BC39" s="646"/>
      <c r="BD39" s="679"/>
      <c r="BE39" s="679"/>
      <c r="BF39" s="700"/>
      <c r="BG39" s="660" t="s">
        <v>354</v>
      </c>
      <c r="BH39" s="661"/>
      <c r="BI39" s="661"/>
      <c r="BJ39" s="661"/>
      <c r="BK39" s="661"/>
      <c r="BL39" s="661"/>
      <c r="BM39" s="661"/>
      <c r="BN39" s="661"/>
      <c r="BO39" s="661"/>
      <c r="BP39" s="661"/>
      <c r="BQ39" s="661"/>
      <c r="BR39" s="661"/>
      <c r="BS39" s="661"/>
      <c r="BT39" s="661"/>
      <c r="BU39" s="662"/>
      <c r="BV39" s="645">
        <v>7171</v>
      </c>
      <c r="BW39" s="646"/>
      <c r="BX39" s="646"/>
      <c r="BY39" s="646"/>
      <c r="BZ39" s="646"/>
      <c r="CA39" s="646"/>
      <c r="CB39" s="655"/>
      <c r="CD39" s="660" t="s">
        <v>355</v>
      </c>
      <c r="CE39" s="661"/>
      <c r="CF39" s="661"/>
      <c r="CG39" s="661"/>
      <c r="CH39" s="661"/>
      <c r="CI39" s="661"/>
      <c r="CJ39" s="661"/>
      <c r="CK39" s="661"/>
      <c r="CL39" s="661"/>
      <c r="CM39" s="661"/>
      <c r="CN39" s="661"/>
      <c r="CO39" s="661"/>
      <c r="CP39" s="661"/>
      <c r="CQ39" s="662"/>
      <c r="CR39" s="645">
        <v>6701897</v>
      </c>
      <c r="CS39" s="679"/>
      <c r="CT39" s="679"/>
      <c r="CU39" s="679"/>
      <c r="CV39" s="679"/>
      <c r="CW39" s="679"/>
      <c r="CX39" s="679"/>
      <c r="CY39" s="680"/>
      <c r="CZ39" s="650">
        <v>23.5</v>
      </c>
      <c r="DA39" s="681"/>
      <c r="DB39" s="681"/>
      <c r="DC39" s="684"/>
      <c r="DD39" s="654">
        <v>101443</v>
      </c>
      <c r="DE39" s="679"/>
      <c r="DF39" s="679"/>
      <c r="DG39" s="679"/>
      <c r="DH39" s="679"/>
      <c r="DI39" s="679"/>
      <c r="DJ39" s="679"/>
      <c r="DK39" s="680"/>
      <c r="DL39" s="654" t="s">
        <v>267</v>
      </c>
      <c r="DM39" s="679"/>
      <c r="DN39" s="679"/>
      <c r="DO39" s="679"/>
      <c r="DP39" s="679"/>
      <c r="DQ39" s="679"/>
      <c r="DR39" s="679"/>
      <c r="DS39" s="679"/>
      <c r="DT39" s="679"/>
      <c r="DU39" s="679"/>
      <c r="DV39" s="680"/>
      <c r="DW39" s="650" t="s">
        <v>247</v>
      </c>
      <c r="DX39" s="681"/>
      <c r="DY39" s="681"/>
      <c r="DZ39" s="681"/>
      <c r="EA39" s="681"/>
      <c r="EB39" s="681"/>
      <c r="EC39" s="682"/>
    </row>
    <row r="40" spans="2:133" ht="11.25" customHeight="1" x14ac:dyDescent="0.15">
      <c r="B40" s="642" t="s">
        <v>356</v>
      </c>
      <c r="C40" s="643"/>
      <c r="D40" s="643"/>
      <c r="E40" s="643"/>
      <c r="F40" s="643"/>
      <c r="G40" s="643"/>
      <c r="H40" s="643"/>
      <c r="I40" s="643"/>
      <c r="J40" s="643"/>
      <c r="K40" s="643"/>
      <c r="L40" s="643"/>
      <c r="M40" s="643"/>
      <c r="N40" s="643"/>
      <c r="O40" s="643"/>
      <c r="P40" s="643"/>
      <c r="Q40" s="644"/>
      <c r="R40" s="645" t="s">
        <v>247</v>
      </c>
      <c r="S40" s="646"/>
      <c r="T40" s="646"/>
      <c r="U40" s="646"/>
      <c r="V40" s="646"/>
      <c r="W40" s="646"/>
      <c r="X40" s="646"/>
      <c r="Y40" s="647"/>
      <c r="Z40" s="648" t="s">
        <v>247</v>
      </c>
      <c r="AA40" s="648"/>
      <c r="AB40" s="648"/>
      <c r="AC40" s="648"/>
      <c r="AD40" s="649" t="s">
        <v>247</v>
      </c>
      <c r="AE40" s="649"/>
      <c r="AF40" s="649"/>
      <c r="AG40" s="649"/>
      <c r="AH40" s="649"/>
      <c r="AI40" s="649"/>
      <c r="AJ40" s="649"/>
      <c r="AK40" s="649"/>
      <c r="AL40" s="650" t="s">
        <v>247</v>
      </c>
      <c r="AM40" s="651"/>
      <c r="AN40" s="651"/>
      <c r="AO40" s="652"/>
      <c r="AQ40" s="723" t="s">
        <v>357</v>
      </c>
      <c r="AR40" s="724"/>
      <c r="AS40" s="724"/>
      <c r="AT40" s="724"/>
      <c r="AU40" s="724"/>
      <c r="AV40" s="724"/>
      <c r="AW40" s="724"/>
      <c r="AX40" s="724"/>
      <c r="AY40" s="725"/>
      <c r="AZ40" s="645" t="s">
        <v>247</v>
      </c>
      <c r="BA40" s="646"/>
      <c r="BB40" s="646"/>
      <c r="BC40" s="646"/>
      <c r="BD40" s="679"/>
      <c r="BE40" s="679"/>
      <c r="BF40" s="700"/>
      <c r="BG40" s="726" t="s">
        <v>358</v>
      </c>
      <c r="BH40" s="727"/>
      <c r="BI40" s="727"/>
      <c r="BJ40" s="727"/>
      <c r="BK40" s="727"/>
      <c r="BL40" s="236"/>
      <c r="BM40" s="661" t="s">
        <v>359</v>
      </c>
      <c r="BN40" s="661"/>
      <c r="BO40" s="661"/>
      <c r="BP40" s="661"/>
      <c r="BQ40" s="661"/>
      <c r="BR40" s="661"/>
      <c r="BS40" s="661"/>
      <c r="BT40" s="661"/>
      <c r="BU40" s="662"/>
      <c r="BV40" s="645">
        <v>124</v>
      </c>
      <c r="BW40" s="646"/>
      <c r="BX40" s="646"/>
      <c r="BY40" s="646"/>
      <c r="BZ40" s="646"/>
      <c r="CA40" s="646"/>
      <c r="CB40" s="655"/>
      <c r="CD40" s="660" t="s">
        <v>360</v>
      </c>
      <c r="CE40" s="661"/>
      <c r="CF40" s="661"/>
      <c r="CG40" s="661"/>
      <c r="CH40" s="661"/>
      <c r="CI40" s="661"/>
      <c r="CJ40" s="661"/>
      <c r="CK40" s="661"/>
      <c r="CL40" s="661"/>
      <c r="CM40" s="661"/>
      <c r="CN40" s="661"/>
      <c r="CO40" s="661"/>
      <c r="CP40" s="661"/>
      <c r="CQ40" s="662"/>
      <c r="CR40" s="645">
        <v>294620</v>
      </c>
      <c r="CS40" s="646"/>
      <c r="CT40" s="646"/>
      <c r="CU40" s="646"/>
      <c r="CV40" s="646"/>
      <c r="CW40" s="646"/>
      <c r="CX40" s="646"/>
      <c r="CY40" s="647"/>
      <c r="CZ40" s="650">
        <v>1</v>
      </c>
      <c r="DA40" s="681"/>
      <c r="DB40" s="681"/>
      <c r="DC40" s="684"/>
      <c r="DD40" s="654">
        <v>117330</v>
      </c>
      <c r="DE40" s="646"/>
      <c r="DF40" s="646"/>
      <c r="DG40" s="646"/>
      <c r="DH40" s="646"/>
      <c r="DI40" s="646"/>
      <c r="DJ40" s="646"/>
      <c r="DK40" s="647"/>
      <c r="DL40" s="654">
        <v>330</v>
      </c>
      <c r="DM40" s="646"/>
      <c r="DN40" s="646"/>
      <c r="DO40" s="646"/>
      <c r="DP40" s="646"/>
      <c r="DQ40" s="646"/>
      <c r="DR40" s="646"/>
      <c r="DS40" s="646"/>
      <c r="DT40" s="646"/>
      <c r="DU40" s="646"/>
      <c r="DV40" s="647"/>
      <c r="DW40" s="650">
        <v>0</v>
      </c>
      <c r="DX40" s="681"/>
      <c r="DY40" s="681"/>
      <c r="DZ40" s="681"/>
      <c r="EA40" s="681"/>
      <c r="EB40" s="681"/>
      <c r="EC40" s="682"/>
    </row>
    <row r="41" spans="2:133" ht="11.25" customHeight="1" x14ac:dyDescent="0.15">
      <c r="B41" s="642" t="s">
        <v>361</v>
      </c>
      <c r="C41" s="643"/>
      <c r="D41" s="643"/>
      <c r="E41" s="643"/>
      <c r="F41" s="643"/>
      <c r="G41" s="643"/>
      <c r="H41" s="643"/>
      <c r="I41" s="643"/>
      <c r="J41" s="643"/>
      <c r="K41" s="643"/>
      <c r="L41" s="643"/>
      <c r="M41" s="643"/>
      <c r="N41" s="643"/>
      <c r="O41" s="643"/>
      <c r="P41" s="643"/>
      <c r="Q41" s="644"/>
      <c r="R41" s="645">
        <v>322056</v>
      </c>
      <c r="S41" s="646"/>
      <c r="T41" s="646"/>
      <c r="U41" s="646"/>
      <c r="V41" s="646"/>
      <c r="W41" s="646"/>
      <c r="X41" s="646"/>
      <c r="Y41" s="647"/>
      <c r="Z41" s="648">
        <v>1.1000000000000001</v>
      </c>
      <c r="AA41" s="648"/>
      <c r="AB41" s="648"/>
      <c r="AC41" s="648"/>
      <c r="AD41" s="649" t="s">
        <v>247</v>
      </c>
      <c r="AE41" s="649"/>
      <c r="AF41" s="649"/>
      <c r="AG41" s="649"/>
      <c r="AH41" s="649"/>
      <c r="AI41" s="649"/>
      <c r="AJ41" s="649"/>
      <c r="AK41" s="649"/>
      <c r="AL41" s="650" t="s">
        <v>247</v>
      </c>
      <c r="AM41" s="651"/>
      <c r="AN41" s="651"/>
      <c r="AO41" s="652"/>
      <c r="AQ41" s="723" t="s">
        <v>362</v>
      </c>
      <c r="AR41" s="724"/>
      <c r="AS41" s="724"/>
      <c r="AT41" s="724"/>
      <c r="AU41" s="724"/>
      <c r="AV41" s="724"/>
      <c r="AW41" s="724"/>
      <c r="AX41" s="724"/>
      <c r="AY41" s="725"/>
      <c r="AZ41" s="645">
        <v>344197</v>
      </c>
      <c r="BA41" s="646"/>
      <c r="BB41" s="646"/>
      <c r="BC41" s="646"/>
      <c r="BD41" s="679"/>
      <c r="BE41" s="679"/>
      <c r="BF41" s="700"/>
      <c r="BG41" s="726"/>
      <c r="BH41" s="727"/>
      <c r="BI41" s="727"/>
      <c r="BJ41" s="727"/>
      <c r="BK41" s="727"/>
      <c r="BL41" s="236"/>
      <c r="BM41" s="661" t="s">
        <v>363</v>
      </c>
      <c r="BN41" s="661"/>
      <c r="BO41" s="661"/>
      <c r="BP41" s="661"/>
      <c r="BQ41" s="661"/>
      <c r="BR41" s="661"/>
      <c r="BS41" s="661"/>
      <c r="BT41" s="661"/>
      <c r="BU41" s="662"/>
      <c r="BV41" s="645" t="s">
        <v>247</v>
      </c>
      <c r="BW41" s="646"/>
      <c r="BX41" s="646"/>
      <c r="BY41" s="646"/>
      <c r="BZ41" s="646"/>
      <c r="CA41" s="646"/>
      <c r="CB41" s="655"/>
      <c r="CD41" s="660" t="s">
        <v>364</v>
      </c>
      <c r="CE41" s="661"/>
      <c r="CF41" s="661"/>
      <c r="CG41" s="661"/>
      <c r="CH41" s="661"/>
      <c r="CI41" s="661"/>
      <c r="CJ41" s="661"/>
      <c r="CK41" s="661"/>
      <c r="CL41" s="661"/>
      <c r="CM41" s="661"/>
      <c r="CN41" s="661"/>
      <c r="CO41" s="661"/>
      <c r="CP41" s="661"/>
      <c r="CQ41" s="662"/>
      <c r="CR41" s="645" t="s">
        <v>247</v>
      </c>
      <c r="CS41" s="679"/>
      <c r="CT41" s="679"/>
      <c r="CU41" s="679"/>
      <c r="CV41" s="679"/>
      <c r="CW41" s="679"/>
      <c r="CX41" s="679"/>
      <c r="CY41" s="680"/>
      <c r="CZ41" s="650" t="s">
        <v>247</v>
      </c>
      <c r="DA41" s="681"/>
      <c r="DB41" s="681"/>
      <c r="DC41" s="684"/>
      <c r="DD41" s="654" t="s">
        <v>247</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365</v>
      </c>
      <c r="C42" s="687"/>
      <c r="D42" s="687"/>
      <c r="E42" s="687"/>
      <c r="F42" s="687"/>
      <c r="G42" s="687"/>
      <c r="H42" s="687"/>
      <c r="I42" s="687"/>
      <c r="J42" s="687"/>
      <c r="K42" s="687"/>
      <c r="L42" s="687"/>
      <c r="M42" s="687"/>
      <c r="N42" s="687"/>
      <c r="O42" s="687"/>
      <c r="P42" s="687"/>
      <c r="Q42" s="688"/>
      <c r="R42" s="736">
        <v>28785658</v>
      </c>
      <c r="S42" s="737"/>
      <c r="T42" s="737"/>
      <c r="U42" s="737"/>
      <c r="V42" s="737"/>
      <c r="W42" s="737"/>
      <c r="X42" s="737"/>
      <c r="Y42" s="739"/>
      <c r="Z42" s="740">
        <v>100</v>
      </c>
      <c r="AA42" s="740"/>
      <c r="AB42" s="740"/>
      <c r="AC42" s="740"/>
      <c r="AD42" s="741">
        <v>8843751</v>
      </c>
      <c r="AE42" s="741"/>
      <c r="AF42" s="741"/>
      <c r="AG42" s="741"/>
      <c r="AH42" s="741"/>
      <c r="AI42" s="741"/>
      <c r="AJ42" s="741"/>
      <c r="AK42" s="741"/>
      <c r="AL42" s="742">
        <v>100</v>
      </c>
      <c r="AM42" s="717"/>
      <c r="AN42" s="717"/>
      <c r="AO42" s="743"/>
      <c r="AQ42" s="744" t="s">
        <v>366</v>
      </c>
      <c r="AR42" s="745"/>
      <c r="AS42" s="745"/>
      <c r="AT42" s="745"/>
      <c r="AU42" s="745"/>
      <c r="AV42" s="745"/>
      <c r="AW42" s="745"/>
      <c r="AX42" s="745"/>
      <c r="AY42" s="746"/>
      <c r="AZ42" s="736">
        <v>763812</v>
      </c>
      <c r="BA42" s="737"/>
      <c r="BB42" s="737"/>
      <c r="BC42" s="737"/>
      <c r="BD42" s="716"/>
      <c r="BE42" s="716"/>
      <c r="BF42" s="718"/>
      <c r="BG42" s="728"/>
      <c r="BH42" s="729"/>
      <c r="BI42" s="729"/>
      <c r="BJ42" s="729"/>
      <c r="BK42" s="729"/>
      <c r="BL42" s="237"/>
      <c r="BM42" s="671" t="s">
        <v>367</v>
      </c>
      <c r="BN42" s="671"/>
      <c r="BO42" s="671"/>
      <c r="BP42" s="671"/>
      <c r="BQ42" s="671"/>
      <c r="BR42" s="671"/>
      <c r="BS42" s="671"/>
      <c r="BT42" s="671"/>
      <c r="BU42" s="672"/>
      <c r="BV42" s="736">
        <v>336</v>
      </c>
      <c r="BW42" s="737"/>
      <c r="BX42" s="737"/>
      <c r="BY42" s="737"/>
      <c r="BZ42" s="737"/>
      <c r="CA42" s="737"/>
      <c r="CB42" s="738"/>
      <c r="CD42" s="642" t="s">
        <v>368</v>
      </c>
      <c r="CE42" s="643"/>
      <c r="CF42" s="643"/>
      <c r="CG42" s="643"/>
      <c r="CH42" s="643"/>
      <c r="CI42" s="643"/>
      <c r="CJ42" s="643"/>
      <c r="CK42" s="643"/>
      <c r="CL42" s="643"/>
      <c r="CM42" s="643"/>
      <c r="CN42" s="643"/>
      <c r="CO42" s="643"/>
      <c r="CP42" s="643"/>
      <c r="CQ42" s="644"/>
      <c r="CR42" s="645">
        <v>3741136</v>
      </c>
      <c r="CS42" s="646"/>
      <c r="CT42" s="646"/>
      <c r="CU42" s="646"/>
      <c r="CV42" s="646"/>
      <c r="CW42" s="646"/>
      <c r="CX42" s="646"/>
      <c r="CY42" s="647"/>
      <c r="CZ42" s="650">
        <v>13.1</v>
      </c>
      <c r="DA42" s="651"/>
      <c r="DB42" s="651"/>
      <c r="DC42" s="663"/>
      <c r="DD42" s="654">
        <v>349384</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369</v>
      </c>
      <c r="CE43" s="643"/>
      <c r="CF43" s="643"/>
      <c r="CG43" s="643"/>
      <c r="CH43" s="643"/>
      <c r="CI43" s="643"/>
      <c r="CJ43" s="643"/>
      <c r="CK43" s="643"/>
      <c r="CL43" s="643"/>
      <c r="CM43" s="643"/>
      <c r="CN43" s="643"/>
      <c r="CO43" s="643"/>
      <c r="CP43" s="643"/>
      <c r="CQ43" s="644"/>
      <c r="CR43" s="645">
        <v>57823</v>
      </c>
      <c r="CS43" s="679"/>
      <c r="CT43" s="679"/>
      <c r="CU43" s="679"/>
      <c r="CV43" s="679"/>
      <c r="CW43" s="679"/>
      <c r="CX43" s="679"/>
      <c r="CY43" s="680"/>
      <c r="CZ43" s="650">
        <v>0.2</v>
      </c>
      <c r="DA43" s="681"/>
      <c r="DB43" s="681"/>
      <c r="DC43" s="684"/>
      <c r="DD43" s="654">
        <v>57823</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318</v>
      </c>
      <c r="CE44" s="758"/>
      <c r="CF44" s="642" t="s">
        <v>370</v>
      </c>
      <c r="CG44" s="643"/>
      <c r="CH44" s="643"/>
      <c r="CI44" s="643"/>
      <c r="CJ44" s="643"/>
      <c r="CK44" s="643"/>
      <c r="CL44" s="643"/>
      <c r="CM44" s="643"/>
      <c r="CN44" s="643"/>
      <c r="CO44" s="643"/>
      <c r="CP44" s="643"/>
      <c r="CQ44" s="644"/>
      <c r="CR44" s="645">
        <v>3741136</v>
      </c>
      <c r="CS44" s="646"/>
      <c r="CT44" s="646"/>
      <c r="CU44" s="646"/>
      <c r="CV44" s="646"/>
      <c r="CW44" s="646"/>
      <c r="CX44" s="646"/>
      <c r="CY44" s="647"/>
      <c r="CZ44" s="650">
        <v>13.1</v>
      </c>
      <c r="DA44" s="651"/>
      <c r="DB44" s="651"/>
      <c r="DC44" s="663"/>
      <c r="DD44" s="654">
        <v>349384</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371</v>
      </c>
      <c r="CG45" s="643"/>
      <c r="CH45" s="643"/>
      <c r="CI45" s="643"/>
      <c r="CJ45" s="643"/>
      <c r="CK45" s="643"/>
      <c r="CL45" s="643"/>
      <c r="CM45" s="643"/>
      <c r="CN45" s="643"/>
      <c r="CO45" s="643"/>
      <c r="CP45" s="643"/>
      <c r="CQ45" s="644"/>
      <c r="CR45" s="645">
        <v>2628323</v>
      </c>
      <c r="CS45" s="679"/>
      <c r="CT45" s="679"/>
      <c r="CU45" s="679"/>
      <c r="CV45" s="679"/>
      <c r="CW45" s="679"/>
      <c r="CX45" s="679"/>
      <c r="CY45" s="680"/>
      <c r="CZ45" s="650">
        <v>9.1999999999999993</v>
      </c>
      <c r="DA45" s="681"/>
      <c r="DB45" s="681"/>
      <c r="DC45" s="684"/>
      <c r="DD45" s="654">
        <v>4540</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372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373</v>
      </c>
      <c r="CG46" s="643"/>
      <c r="CH46" s="643"/>
      <c r="CI46" s="643"/>
      <c r="CJ46" s="643"/>
      <c r="CK46" s="643"/>
      <c r="CL46" s="643"/>
      <c r="CM46" s="643"/>
      <c r="CN46" s="643"/>
      <c r="CO46" s="643"/>
      <c r="CP46" s="643"/>
      <c r="CQ46" s="644"/>
      <c r="CR46" s="645">
        <v>907845</v>
      </c>
      <c r="CS46" s="646"/>
      <c r="CT46" s="646"/>
      <c r="CU46" s="646"/>
      <c r="CV46" s="646"/>
      <c r="CW46" s="646"/>
      <c r="CX46" s="646"/>
      <c r="CY46" s="647"/>
      <c r="CZ46" s="650">
        <v>3.2</v>
      </c>
      <c r="DA46" s="651"/>
      <c r="DB46" s="651"/>
      <c r="DC46" s="663"/>
      <c r="DD46" s="654">
        <v>344726</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374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375</v>
      </c>
      <c r="CG47" s="643"/>
      <c r="CH47" s="643"/>
      <c r="CI47" s="643"/>
      <c r="CJ47" s="643"/>
      <c r="CK47" s="643"/>
      <c r="CL47" s="643"/>
      <c r="CM47" s="643"/>
      <c r="CN47" s="643"/>
      <c r="CO47" s="643"/>
      <c r="CP47" s="643"/>
      <c r="CQ47" s="644"/>
      <c r="CR47" s="645" t="s">
        <v>267</v>
      </c>
      <c r="CS47" s="679"/>
      <c r="CT47" s="679"/>
      <c r="CU47" s="679"/>
      <c r="CV47" s="679"/>
      <c r="CW47" s="679"/>
      <c r="CX47" s="679"/>
      <c r="CY47" s="680"/>
      <c r="CZ47" s="650" t="s">
        <v>267</v>
      </c>
      <c r="DA47" s="681"/>
      <c r="DB47" s="681"/>
      <c r="DC47" s="684"/>
      <c r="DD47" s="654" t="s">
        <v>247</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376</v>
      </c>
      <c r="CD48" s="761"/>
      <c r="CE48" s="762"/>
      <c r="CF48" s="642" t="s">
        <v>377</v>
      </c>
      <c r="CG48" s="643"/>
      <c r="CH48" s="643"/>
      <c r="CI48" s="643"/>
      <c r="CJ48" s="643"/>
      <c r="CK48" s="643"/>
      <c r="CL48" s="643"/>
      <c r="CM48" s="643"/>
      <c r="CN48" s="643"/>
      <c r="CO48" s="643"/>
      <c r="CP48" s="643"/>
      <c r="CQ48" s="644"/>
      <c r="CR48" s="645" t="s">
        <v>247</v>
      </c>
      <c r="CS48" s="646"/>
      <c r="CT48" s="646"/>
      <c r="CU48" s="646"/>
      <c r="CV48" s="646"/>
      <c r="CW48" s="646"/>
      <c r="CX48" s="646"/>
      <c r="CY48" s="647"/>
      <c r="CZ48" s="650" t="s">
        <v>247</v>
      </c>
      <c r="DA48" s="651"/>
      <c r="DB48" s="651"/>
      <c r="DC48" s="663"/>
      <c r="DD48" s="654" t="s">
        <v>247</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378</v>
      </c>
      <c r="CE49" s="687"/>
      <c r="CF49" s="687"/>
      <c r="CG49" s="687"/>
      <c r="CH49" s="687"/>
      <c r="CI49" s="687"/>
      <c r="CJ49" s="687"/>
      <c r="CK49" s="687"/>
      <c r="CL49" s="687"/>
      <c r="CM49" s="687"/>
      <c r="CN49" s="687"/>
      <c r="CO49" s="687"/>
      <c r="CP49" s="687"/>
      <c r="CQ49" s="688"/>
      <c r="CR49" s="736">
        <v>28545730</v>
      </c>
      <c r="CS49" s="716"/>
      <c r="CT49" s="716"/>
      <c r="CU49" s="716"/>
      <c r="CV49" s="716"/>
      <c r="CW49" s="716"/>
      <c r="CX49" s="716"/>
      <c r="CY49" s="747"/>
      <c r="CZ49" s="742">
        <v>100</v>
      </c>
      <c r="DA49" s="748"/>
      <c r="DB49" s="748"/>
      <c r="DC49" s="749"/>
      <c r="DD49" s="750">
        <v>10496090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gXcV5REOKUch/i/DPN+Asxu49CkIwnFv2DSrly3hw0ulOvvnH+vPS7j2k0w7agYYv0Pb7qaid+wp4ayENPhpMQ==" saltValue="pUCaNoquTJKxGgYmgQAOC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380</v>
      </c>
      <c r="DK2" s="793"/>
      <c r="DL2" s="793"/>
      <c r="DM2" s="793"/>
      <c r="DN2" s="793"/>
      <c r="DO2" s="794"/>
      <c r="DP2" s="250"/>
      <c r="DQ2" s="792" t="s">
        <v>381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382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383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384</v>
      </c>
      <c r="B5" s="787"/>
      <c r="C5" s="787"/>
      <c r="D5" s="787"/>
      <c r="E5" s="787"/>
      <c r="F5" s="787"/>
      <c r="G5" s="787"/>
      <c r="H5" s="787"/>
      <c r="I5" s="787"/>
      <c r="J5" s="787"/>
      <c r="K5" s="787"/>
      <c r="L5" s="787"/>
      <c r="M5" s="787"/>
      <c r="N5" s="787"/>
      <c r="O5" s="787"/>
      <c r="P5" s="788"/>
      <c r="Q5" s="763" t="s">
        <v>385</v>
      </c>
      <c r="R5" s="764"/>
      <c r="S5" s="764"/>
      <c r="T5" s="764"/>
      <c r="U5" s="765"/>
      <c r="V5" s="763" t="s">
        <v>386</v>
      </c>
      <c r="W5" s="764"/>
      <c r="X5" s="764"/>
      <c r="Y5" s="764"/>
      <c r="Z5" s="765"/>
      <c r="AA5" s="763" t="s">
        <v>387</v>
      </c>
      <c r="AB5" s="764"/>
      <c r="AC5" s="764"/>
      <c r="AD5" s="764"/>
      <c r="AE5" s="764"/>
      <c r="AF5" s="796" t="s">
        <v>388</v>
      </c>
      <c r="AG5" s="764"/>
      <c r="AH5" s="764"/>
      <c r="AI5" s="764"/>
      <c r="AJ5" s="775"/>
      <c r="AK5" s="764" t="s">
        <v>389</v>
      </c>
      <c r="AL5" s="764"/>
      <c r="AM5" s="764"/>
      <c r="AN5" s="764"/>
      <c r="AO5" s="765"/>
      <c r="AP5" s="763" t="s">
        <v>390</v>
      </c>
      <c r="AQ5" s="764"/>
      <c r="AR5" s="764"/>
      <c r="AS5" s="764"/>
      <c r="AT5" s="765"/>
      <c r="AU5" s="763" t="s">
        <v>391</v>
      </c>
      <c r="AV5" s="764"/>
      <c r="AW5" s="764"/>
      <c r="AX5" s="764"/>
      <c r="AY5" s="775"/>
      <c r="AZ5" s="257"/>
      <c r="BA5" s="257"/>
      <c r="BB5" s="257"/>
      <c r="BC5" s="257"/>
      <c r="BD5" s="257"/>
      <c r="BE5" s="258"/>
      <c r="BF5" s="258"/>
      <c r="BG5" s="258"/>
      <c r="BH5" s="258"/>
      <c r="BI5" s="258"/>
      <c r="BJ5" s="258"/>
      <c r="BK5" s="258"/>
      <c r="BL5" s="258"/>
      <c r="BM5" s="258"/>
      <c r="BN5" s="258"/>
      <c r="BO5" s="258"/>
      <c r="BP5" s="258"/>
      <c r="BQ5" s="786" t="s">
        <v>392</v>
      </c>
      <c r="BR5" s="787"/>
      <c r="BS5" s="787"/>
      <c r="BT5" s="787"/>
      <c r="BU5" s="787"/>
      <c r="BV5" s="787"/>
      <c r="BW5" s="787"/>
      <c r="BX5" s="787"/>
      <c r="BY5" s="787"/>
      <c r="BZ5" s="787"/>
      <c r="CA5" s="787"/>
      <c r="CB5" s="787"/>
      <c r="CC5" s="787"/>
      <c r="CD5" s="787"/>
      <c r="CE5" s="787"/>
      <c r="CF5" s="787"/>
      <c r="CG5" s="788"/>
      <c r="CH5" s="763" t="s">
        <v>393</v>
      </c>
      <c r="CI5" s="764"/>
      <c r="CJ5" s="764"/>
      <c r="CK5" s="764"/>
      <c r="CL5" s="765"/>
      <c r="CM5" s="763" t="s">
        <v>394</v>
      </c>
      <c r="CN5" s="764"/>
      <c r="CO5" s="764"/>
      <c r="CP5" s="764"/>
      <c r="CQ5" s="765"/>
      <c r="CR5" s="763" t="s">
        <v>395</v>
      </c>
      <c r="CS5" s="764"/>
      <c r="CT5" s="764"/>
      <c r="CU5" s="764"/>
      <c r="CV5" s="765"/>
      <c r="CW5" s="763" t="s">
        <v>396</v>
      </c>
      <c r="CX5" s="764"/>
      <c r="CY5" s="764"/>
      <c r="CZ5" s="764"/>
      <c r="DA5" s="765"/>
      <c r="DB5" s="763" t="s">
        <v>397</v>
      </c>
      <c r="DC5" s="764"/>
      <c r="DD5" s="764"/>
      <c r="DE5" s="764"/>
      <c r="DF5" s="765"/>
      <c r="DG5" s="769" t="s">
        <v>398</v>
      </c>
      <c r="DH5" s="770"/>
      <c r="DI5" s="770"/>
      <c r="DJ5" s="770"/>
      <c r="DK5" s="771"/>
      <c r="DL5" s="769" t="s">
        <v>399</v>
      </c>
      <c r="DM5" s="770"/>
      <c r="DN5" s="770"/>
      <c r="DO5" s="770"/>
      <c r="DP5" s="771"/>
      <c r="DQ5" s="763" t="s">
        <v>400</v>
      </c>
      <c r="DR5" s="764"/>
      <c r="DS5" s="764"/>
      <c r="DT5" s="764"/>
      <c r="DU5" s="765"/>
      <c r="DV5" s="763" t="s">
        <v>391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401</v>
      </c>
      <c r="C7" s="778"/>
      <c r="D7" s="778"/>
      <c r="E7" s="778"/>
      <c r="F7" s="778"/>
      <c r="G7" s="778"/>
      <c r="H7" s="778"/>
      <c r="I7" s="778"/>
      <c r="J7" s="778"/>
      <c r="K7" s="778"/>
      <c r="L7" s="778"/>
      <c r="M7" s="778"/>
      <c r="N7" s="778"/>
      <c r="O7" s="778"/>
      <c r="P7" s="779"/>
      <c r="Q7" s="780">
        <v>28655</v>
      </c>
      <c r="R7" s="781"/>
      <c r="S7" s="781"/>
      <c r="T7" s="781"/>
      <c r="U7" s="781"/>
      <c r="V7" s="781">
        <f>28423</f>
        <v>28423</v>
      </c>
      <c r="W7" s="781"/>
      <c r="X7" s="781"/>
      <c r="Y7" s="781"/>
      <c r="Z7" s="781"/>
      <c r="AA7" s="781">
        <f>Q7-V7</f>
        <v>232</v>
      </c>
      <c r="AB7" s="781"/>
      <c r="AC7" s="781"/>
      <c r="AD7" s="781"/>
      <c r="AE7" s="782"/>
      <c r="AF7" s="783">
        <v>212</v>
      </c>
      <c r="AG7" s="784"/>
      <c r="AH7" s="784"/>
      <c r="AI7" s="784"/>
      <c r="AJ7" s="785"/>
      <c r="AK7" s="820" t="s">
        <v>591</v>
      </c>
      <c r="AL7" s="821"/>
      <c r="AM7" s="821"/>
      <c r="AN7" s="821"/>
      <c r="AO7" s="821"/>
      <c r="AP7" s="821">
        <v>13268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592</v>
      </c>
      <c r="BT7" s="825"/>
      <c r="BU7" s="825"/>
      <c r="BV7" s="825"/>
      <c r="BW7" s="825"/>
      <c r="BX7" s="825"/>
      <c r="BY7" s="825"/>
      <c r="BZ7" s="825"/>
      <c r="CA7" s="825"/>
      <c r="CB7" s="825"/>
      <c r="CC7" s="825"/>
      <c r="CD7" s="825"/>
      <c r="CE7" s="825"/>
      <c r="CF7" s="825"/>
      <c r="CG7" s="826"/>
      <c r="CH7" s="817">
        <v>1</v>
      </c>
      <c r="CI7" s="818"/>
      <c r="CJ7" s="818"/>
      <c r="CK7" s="818"/>
      <c r="CL7" s="819"/>
      <c r="CM7" s="817">
        <v>5</v>
      </c>
      <c r="CN7" s="818"/>
      <c r="CO7" s="818"/>
      <c r="CP7" s="818"/>
      <c r="CQ7" s="819"/>
      <c r="CR7" s="817">
        <v>15</v>
      </c>
      <c r="CS7" s="818"/>
      <c r="CT7" s="818"/>
      <c r="CU7" s="818"/>
      <c r="CV7" s="819"/>
      <c r="CW7" s="817" t="s">
        <v>522</v>
      </c>
      <c r="CX7" s="818"/>
      <c r="CY7" s="818"/>
      <c r="CZ7" s="818"/>
      <c r="DA7" s="819"/>
      <c r="DB7" s="817" t="s">
        <v>522</v>
      </c>
      <c r="DC7" s="818"/>
      <c r="DD7" s="818"/>
      <c r="DE7" s="818"/>
      <c r="DF7" s="819"/>
      <c r="DG7" s="817" t="s">
        <v>522</v>
      </c>
      <c r="DH7" s="818"/>
      <c r="DI7" s="818"/>
      <c r="DJ7" s="818"/>
      <c r="DK7" s="819"/>
      <c r="DL7" s="817" t="s">
        <v>522</v>
      </c>
      <c r="DM7" s="818"/>
      <c r="DN7" s="818"/>
      <c r="DO7" s="818"/>
      <c r="DP7" s="819"/>
      <c r="DQ7" s="817" t="s">
        <v>522</v>
      </c>
      <c r="DR7" s="818"/>
      <c r="DS7" s="818"/>
      <c r="DT7" s="818"/>
      <c r="DU7" s="819"/>
      <c r="DV7" s="798"/>
      <c r="DW7" s="799"/>
      <c r="DX7" s="799"/>
      <c r="DY7" s="799"/>
      <c r="DZ7" s="800"/>
      <c r="EA7" s="255"/>
    </row>
    <row r="8" spans="1:131" s="256" customFormat="1" ht="26.25" customHeight="1" x14ac:dyDescent="0.15">
      <c r="A8" s="262">
        <v>2</v>
      </c>
      <c r="B8" s="801" t="s">
        <v>402</v>
      </c>
      <c r="C8" s="802"/>
      <c r="D8" s="802"/>
      <c r="E8" s="802"/>
      <c r="F8" s="802"/>
      <c r="G8" s="802"/>
      <c r="H8" s="802"/>
      <c r="I8" s="802"/>
      <c r="J8" s="802"/>
      <c r="K8" s="802"/>
      <c r="L8" s="802"/>
      <c r="M8" s="802"/>
      <c r="N8" s="802"/>
      <c r="O8" s="802"/>
      <c r="P8" s="803"/>
      <c r="Q8" s="804">
        <f>23</f>
        <v>23</v>
      </c>
      <c r="R8" s="805"/>
      <c r="S8" s="805"/>
      <c r="T8" s="805"/>
      <c r="U8" s="805"/>
      <c r="V8" s="805">
        <v>23</v>
      </c>
      <c r="W8" s="805"/>
      <c r="X8" s="805"/>
      <c r="Y8" s="805"/>
      <c r="Z8" s="805"/>
      <c r="AA8" s="805">
        <f>Q8-V8</f>
        <v>0</v>
      </c>
      <c r="AB8" s="805"/>
      <c r="AC8" s="805"/>
      <c r="AD8" s="805"/>
      <c r="AE8" s="806"/>
      <c r="AF8" s="807" t="s">
        <v>247</v>
      </c>
      <c r="AG8" s="808"/>
      <c r="AH8" s="808"/>
      <c r="AI8" s="808"/>
      <c r="AJ8" s="809"/>
      <c r="AK8" s="810" t="s">
        <v>591</v>
      </c>
      <c r="AL8" s="811"/>
      <c r="AM8" s="811"/>
      <c r="AN8" s="811"/>
      <c r="AO8" s="811"/>
      <c r="AP8" s="811" t="s">
        <v>591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593</v>
      </c>
      <c r="BT8" s="815"/>
      <c r="BU8" s="815"/>
      <c r="BV8" s="815"/>
      <c r="BW8" s="815"/>
      <c r="BX8" s="815"/>
      <c r="BY8" s="815"/>
      <c r="BZ8" s="815"/>
      <c r="CA8" s="815"/>
      <c r="CB8" s="815"/>
      <c r="CC8" s="815"/>
      <c r="CD8" s="815"/>
      <c r="CE8" s="815"/>
      <c r="CF8" s="815"/>
      <c r="CG8" s="816"/>
      <c r="CH8" s="827">
        <v>7</v>
      </c>
      <c r="CI8" s="828"/>
      <c r="CJ8" s="828"/>
      <c r="CK8" s="828"/>
      <c r="CL8" s="829"/>
      <c r="CM8" s="827">
        <v>219</v>
      </c>
      <c r="CN8" s="828"/>
      <c r="CO8" s="828"/>
      <c r="CP8" s="828"/>
      <c r="CQ8" s="829"/>
      <c r="CR8" s="827">
        <v>150</v>
      </c>
      <c r="CS8" s="828"/>
      <c r="CT8" s="828"/>
      <c r="CU8" s="828"/>
      <c r="CV8" s="829"/>
      <c r="CW8" s="827" t="s">
        <v>522</v>
      </c>
      <c r="CX8" s="828"/>
      <c r="CY8" s="828"/>
      <c r="CZ8" s="828"/>
      <c r="DA8" s="829"/>
      <c r="DB8" s="827" t="s">
        <v>522</v>
      </c>
      <c r="DC8" s="828"/>
      <c r="DD8" s="828"/>
      <c r="DE8" s="828"/>
      <c r="DF8" s="829"/>
      <c r="DG8" s="827" t="s">
        <v>522</v>
      </c>
      <c r="DH8" s="828"/>
      <c r="DI8" s="828"/>
      <c r="DJ8" s="828"/>
      <c r="DK8" s="829"/>
      <c r="DL8" s="827" t="s">
        <v>522</v>
      </c>
      <c r="DM8" s="828"/>
      <c r="DN8" s="828"/>
      <c r="DO8" s="828"/>
      <c r="DP8" s="829"/>
      <c r="DQ8" s="827" t="s">
        <v>522</v>
      </c>
      <c r="DR8" s="828"/>
      <c r="DS8" s="828"/>
      <c r="DT8" s="828"/>
      <c r="DU8" s="829"/>
      <c r="DV8" s="830"/>
      <c r="DW8" s="831"/>
      <c r="DX8" s="831"/>
      <c r="DY8" s="831"/>
      <c r="DZ8" s="832"/>
      <c r="EA8" s="255"/>
    </row>
    <row r="9" spans="1:131" s="256" customFormat="1" ht="26.25" customHeight="1" x14ac:dyDescent="0.15">
      <c r="A9" s="262">
        <v>3</v>
      </c>
      <c r="B9" s="801" t="s">
        <v>403</v>
      </c>
      <c r="C9" s="802"/>
      <c r="D9" s="802"/>
      <c r="E9" s="802"/>
      <c r="F9" s="802"/>
      <c r="G9" s="802"/>
      <c r="H9" s="802"/>
      <c r="I9" s="802"/>
      <c r="J9" s="802"/>
      <c r="K9" s="802"/>
      <c r="L9" s="802"/>
      <c r="M9" s="802"/>
      <c r="N9" s="802"/>
      <c r="O9" s="802"/>
      <c r="P9" s="803"/>
      <c r="Q9" s="804">
        <f>136</f>
        <v>136</v>
      </c>
      <c r="R9" s="805"/>
      <c r="S9" s="805"/>
      <c r="T9" s="805"/>
      <c r="U9" s="805"/>
      <c r="V9" s="805">
        <v>128</v>
      </c>
      <c r="W9" s="805"/>
      <c r="X9" s="805"/>
      <c r="Y9" s="805"/>
      <c r="Z9" s="805"/>
      <c r="AA9" s="805">
        <f>Q9-V9</f>
        <v>8</v>
      </c>
      <c r="AB9" s="805"/>
      <c r="AC9" s="805"/>
      <c r="AD9" s="805"/>
      <c r="AE9" s="806"/>
      <c r="AF9" s="807">
        <v>8</v>
      </c>
      <c r="AG9" s="808"/>
      <c r="AH9" s="808"/>
      <c r="AI9" s="808"/>
      <c r="AJ9" s="809"/>
      <c r="AK9" s="810">
        <v>21</v>
      </c>
      <c r="AL9" s="811"/>
      <c r="AM9" s="811"/>
      <c r="AN9" s="811"/>
      <c r="AO9" s="811"/>
      <c r="AP9" s="811">
        <v>125</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594</v>
      </c>
      <c r="BT9" s="815"/>
      <c r="BU9" s="815"/>
      <c r="BV9" s="815"/>
      <c r="BW9" s="815"/>
      <c r="BX9" s="815"/>
      <c r="BY9" s="815"/>
      <c r="BZ9" s="815"/>
      <c r="CA9" s="815"/>
      <c r="CB9" s="815"/>
      <c r="CC9" s="815"/>
      <c r="CD9" s="815"/>
      <c r="CE9" s="815"/>
      <c r="CF9" s="815"/>
      <c r="CG9" s="816"/>
      <c r="CH9" s="827">
        <v>1</v>
      </c>
      <c r="CI9" s="828"/>
      <c r="CJ9" s="828"/>
      <c r="CK9" s="828"/>
      <c r="CL9" s="829"/>
      <c r="CM9" s="827">
        <v>27</v>
      </c>
      <c r="CN9" s="828"/>
      <c r="CO9" s="828"/>
      <c r="CP9" s="828"/>
      <c r="CQ9" s="829"/>
      <c r="CR9" s="827">
        <v>5</v>
      </c>
      <c r="CS9" s="828"/>
      <c r="CT9" s="828"/>
      <c r="CU9" s="828"/>
      <c r="CV9" s="829"/>
      <c r="CW9" s="827" t="s">
        <v>522</v>
      </c>
      <c r="CX9" s="828"/>
      <c r="CY9" s="828"/>
      <c r="CZ9" s="828"/>
      <c r="DA9" s="829"/>
      <c r="DB9" s="827" t="s">
        <v>522</v>
      </c>
      <c r="DC9" s="828"/>
      <c r="DD9" s="828"/>
      <c r="DE9" s="828"/>
      <c r="DF9" s="829"/>
      <c r="DG9" s="827" t="s">
        <v>522</v>
      </c>
      <c r="DH9" s="828"/>
      <c r="DI9" s="828"/>
      <c r="DJ9" s="828"/>
      <c r="DK9" s="829"/>
      <c r="DL9" s="827" t="s">
        <v>522</v>
      </c>
      <c r="DM9" s="828"/>
      <c r="DN9" s="828"/>
      <c r="DO9" s="828"/>
      <c r="DP9" s="829"/>
      <c r="DQ9" s="827" t="s">
        <v>522</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404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405</v>
      </c>
      <c r="B23" s="836" t="s">
        <v>406</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219</v>
      </c>
      <c r="AG23" s="840"/>
      <c r="AH23" s="840"/>
      <c r="AI23" s="840"/>
      <c r="AJ23" s="843"/>
      <c r="AK23" s="844"/>
      <c r="AL23" s="845"/>
      <c r="AM23" s="845"/>
      <c r="AN23" s="845"/>
      <c r="AO23" s="845"/>
      <c r="AP23" s="840"/>
      <c r="AQ23" s="840"/>
      <c r="AR23" s="840"/>
      <c r="AS23" s="840"/>
      <c r="AT23" s="840"/>
      <c r="AU23" s="846"/>
      <c r="AV23" s="846"/>
      <c r="AW23" s="846"/>
      <c r="AX23" s="846"/>
      <c r="AY23" s="847"/>
      <c r="AZ23" s="855" t="s">
        <v>247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384</v>
      </c>
      <c r="B26" s="787"/>
      <c r="C26" s="787"/>
      <c r="D26" s="787"/>
      <c r="E26" s="787"/>
      <c r="F26" s="787"/>
      <c r="G26" s="787"/>
      <c r="H26" s="787"/>
      <c r="I26" s="787"/>
      <c r="J26" s="787"/>
      <c r="K26" s="787"/>
      <c r="L26" s="787"/>
      <c r="M26" s="787"/>
      <c r="N26" s="787"/>
      <c r="O26" s="787"/>
      <c r="P26" s="788"/>
      <c r="Q26" s="763" t="s">
        <v>409</v>
      </c>
      <c r="R26" s="764"/>
      <c r="S26" s="764"/>
      <c r="T26" s="764"/>
      <c r="U26" s="765"/>
      <c r="V26" s="763" t="s">
        <v>410</v>
      </c>
      <c r="W26" s="764"/>
      <c r="X26" s="764"/>
      <c r="Y26" s="764"/>
      <c r="Z26" s="765"/>
      <c r="AA26" s="763" t="s">
        <v>411</v>
      </c>
      <c r="AB26" s="764"/>
      <c r="AC26" s="764"/>
      <c r="AD26" s="764"/>
      <c r="AE26" s="764"/>
      <c r="AF26" s="858" t="s">
        <v>412</v>
      </c>
      <c r="AG26" s="859"/>
      <c r="AH26" s="859"/>
      <c r="AI26" s="859"/>
      <c r="AJ26" s="860"/>
      <c r="AK26" s="764" t="s">
        <v>413</v>
      </c>
      <c r="AL26" s="764"/>
      <c r="AM26" s="764"/>
      <c r="AN26" s="764"/>
      <c r="AO26" s="765"/>
      <c r="AP26" s="763" t="s">
        <v>414</v>
      </c>
      <c r="AQ26" s="764"/>
      <c r="AR26" s="764"/>
      <c r="AS26" s="764"/>
      <c r="AT26" s="765"/>
      <c r="AU26" s="763" t="s">
        <v>415</v>
      </c>
      <c r="AV26" s="764"/>
      <c r="AW26" s="764"/>
      <c r="AX26" s="764"/>
      <c r="AY26" s="765"/>
      <c r="AZ26" s="763" t="s">
        <v>416</v>
      </c>
      <c r="BA26" s="764"/>
      <c r="BB26" s="764"/>
      <c r="BC26" s="764"/>
      <c r="BD26" s="765"/>
      <c r="BE26" s="763" t="s">
        <v>391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417</v>
      </c>
      <c r="C28" s="778"/>
      <c r="D28" s="778"/>
      <c r="E28" s="778"/>
      <c r="F28" s="778"/>
      <c r="G28" s="778"/>
      <c r="H28" s="778"/>
      <c r="I28" s="778"/>
      <c r="J28" s="778"/>
      <c r="K28" s="778"/>
      <c r="L28" s="778"/>
      <c r="M28" s="778"/>
      <c r="N28" s="778"/>
      <c r="O28" s="778"/>
      <c r="P28" s="779"/>
      <c r="Q28" s="868">
        <v>3748</v>
      </c>
      <c r="R28" s="869"/>
      <c r="S28" s="869"/>
      <c r="T28" s="869"/>
      <c r="U28" s="869"/>
      <c r="V28" s="869">
        <v>3612</v>
      </c>
      <c r="W28" s="869"/>
      <c r="X28" s="869"/>
      <c r="Y28" s="869"/>
      <c r="Z28" s="869"/>
      <c r="AA28" s="869">
        <f t="shared" ref="AA28:AA35" si="0">Q28-V28</f>
        <v>136</v>
      </c>
      <c r="AB28" s="869"/>
      <c r="AC28" s="869"/>
      <c r="AD28" s="869"/>
      <c r="AE28" s="870"/>
      <c r="AF28" s="871">
        <v>136</v>
      </c>
      <c r="AG28" s="869"/>
      <c r="AH28" s="869"/>
      <c r="AI28" s="869"/>
      <c r="AJ28" s="872"/>
      <c r="AK28" s="873">
        <v>344</v>
      </c>
      <c r="AL28" s="864"/>
      <c r="AM28" s="864"/>
      <c r="AN28" s="864"/>
      <c r="AO28" s="864"/>
      <c r="AP28" s="864" t="s">
        <v>591</v>
      </c>
      <c r="AQ28" s="864"/>
      <c r="AR28" s="864"/>
      <c r="AS28" s="864"/>
      <c r="AT28" s="864"/>
      <c r="AU28" s="864" t="s">
        <v>591</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418</v>
      </c>
      <c r="C29" s="802"/>
      <c r="D29" s="802"/>
      <c r="E29" s="802"/>
      <c r="F29" s="802"/>
      <c r="G29" s="802"/>
      <c r="H29" s="802"/>
      <c r="I29" s="802"/>
      <c r="J29" s="802"/>
      <c r="K29" s="802"/>
      <c r="L29" s="802"/>
      <c r="M29" s="802"/>
      <c r="N29" s="802"/>
      <c r="O29" s="802"/>
      <c r="P29" s="803"/>
      <c r="Q29" s="804">
        <v>1945</v>
      </c>
      <c r="R29" s="805"/>
      <c r="S29" s="805"/>
      <c r="T29" s="805"/>
      <c r="U29" s="805"/>
      <c r="V29" s="805">
        <v>1931</v>
      </c>
      <c r="W29" s="805"/>
      <c r="X29" s="805"/>
      <c r="Y29" s="805"/>
      <c r="Z29" s="805"/>
      <c r="AA29" s="805">
        <f t="shared" si="0"/>
        <v>14</v>
      </c>
      <c r="AB29" s="805"/>
      <c r="AC29" s="805"/>
      <c r="AD29" s="805"/>
      <c r="AE29" s="806"/>
      <c r="AF29" s="807">
        <v>14</v>
      </c>
      <c r="AG29" s="808"/>
      <c r="AH29" s="808"/>
      <c r="AI29" s="808"/>
      <c r="AJ29" s="809"/>
      <c r="AK29" s="876">
        <v>311</v>
      </c>
      <c r="AL29" s="877"/>
      <c r="AM29" s="877"/>
      <c r="AN29" s="877"/>
      <c r="AO29" s="877"/>
      <c r="AP29" s="877" t="s">
        <v>591</v>
      </c>
      <c r="AQ29" s="877"/>
      <c r="AR29" s="877"/>
      <c r="AS29" s="877"/>
      <c r="AT29" s="877"/>
      <c r="AU29" s="877" t="s">
        <v>591</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419</v>
      </c>
      <c r="C30" s="802"/>
      <c r="D30" s="802"/>
      <c r="E30" s="802"/>
      <c r="F30" s="802"/>
      <c r="G30" s="802"/>
      <c r="H30" s="802"/>
      <c r="I30" s="802"/>
      <c r="J30" s="802"/>
      <c r="K30" s="802"/>
      <c r="L30" s="802"/>
      <c r="M30" s="802"/>
      <c r="N30" s="802"/>
      <c r="O30" s="802"/>
      <c r="P30" s="803"/>
      <c r="Q30" s="804">
        <v>420</v>
      </c>
      <c r="R30" s="805"/>
      <c r="S30" s="805"/>
      <c r="T30" s="805"/>
      <c r="U30" s="805"/>
      <c r="V30" s="805">
        <v>419</v>
      </c>
      <c r="W30" s="805"/>
      <c r="X30" s="805"/>
      <c r="Y30" s="805"/>
      <c r="Z30" s="805"/>
      <c r="AA30" s="805">
        <f t="shared" si="0"/>
        <v>1</v>
      </c>
      <c r="AB30" s="805"/>
      <c r="AC30" s="805"/>
      <c r="AD30" s="805"/>
      <c r="AE30" s="806"/>
      <c r="AF30" s="807">
        <v>1</v>
      </c>
      <c r="AG30" s="808"/>
      <c r="AH30" s="808"/>
      <c r="AI30" s="808"/>
      <c r="AJ30" s="809"/>
      <c r="AK30" s="876">
        <v>135</v>
      </c>
      <c r="AL30" s="877"/>
      <c r="AM30" s="877"/>
      <c r="AN30" s="877"/>
      <c r="AO30" s="877"/>
      <c r="AP30" s="877" t="s">
        <v>591</v>
      </c>
      <c r="AQ30" s="877"/>
      <c r="AR30" s="877"/>
      <c r="AS30" s="877"/>
      <c r="AT30" s="877"/>
      <c r="AU30" s="877" t="s">
        <v>591</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420</v>
      </c>
      <c r="C31" s="802"/>
      <c r="D31" s="802"/>
      <c r="E31" s="802"/>
      <c r="F31" s="802"/>
      <c r="G31" s="802"/>
      <c r="H31" s="802"/>
      <c r="I31" s="802"/>
      <c r="J31" s="802"/>
      <c r="K31" s="802"/>
      <c r="L31" s="802"/>
      <c r="M31" s="802"/>
      <c r="N31" s="802"/>
      <c r="O31" s="802"/>
      <c r="P31" s="803"/>
      <c r="Q31" s="804">
        <v>9</v>
      </c>
      <c r="R31" s="805"/>
      <c r="S31" s="805"/>
      <c r="T31" s="805"/>
      <c r="U31" s="805"/>
      <c r="V31" s="805">
        <v>5</v>
      </c>
      <c r="W31" s="805"/>
      <c r="X31" s="805"/>
      <c r="Y31" s="805"/>
      <c r="Z31" s="805"/>
      <c r="AA31" s="805">
        <f t="shared" si="0"/>
        <v>4</v>
      </c>
      <c r="AB31" s="805"/>
      <c r="AC31" s="805"/>
      <c r="AD31" s="805"/>
      <c r="AE31" s="806"/>
      <c r="AF31" s="807">
        <v>4</v>
      </c>
      <c r="AG31" s="808"/>
      <c r="AH31" s="808"/>
      <c r="AI31" s="808"/>
      <c r="AJ31" s="809"/>
      <c r="AK31" s="876" t="s">
        <v>591</v>
      </c>
      <c r="AL31" s="877"/>
      <c r="AM31" s="877"/>
      <c r="AN31" s="877"/>
      <c r="AO31" s="877"/>
      <c r="AP31" s="877" t="s">
        <v>591</v>
      </c>
      <c r="AQ31" s="877"/>
      <c r="AR31" s="877"/>
      <c r="AS31" s="877"/>
      <c r="AT31" s="877"/>
      <c r="AU31" s="877" t="s">
        <v>591</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421</v>
      </c>
      <c r="C32" s="802"/>
      <c r="D32" s="802"/>
      <c r="E32" s="802"/>
      <c r="F32" s="802"/>
      <c r="G32" s="802"/>
      <c r="H32" s="802"/>
      <c r="I32" s="802"/>
      <c r="J32" s="802"/>
      <c r="K32" s="802"/>
      <c r="L32" s="802"/>
      <c r="M32" s="802"/>
      <c r="N32" s="802"/>
      <c r="O32" s="802"/>
      <c r="P32" s="803"/>
      <c r="Q32" s="804">
        <f>743+195+6</f>
        <v>944</v>
      </c>
      <c r="R32" s="805"/>
      <c r="S32" s="805"/>
      <c r="T32" s="805"/>
      <c r="U32" s="805"/>
      <c r="V32" s="805">
        <f>685+76+2</f>
        <v>763</v>
      </c>
      <c r="W32" s="805"/>
      <c r="X32" s="805"/>
      <c r="Y32" s="805"/>
      <c r="Z32" s="805"/>
      <c r="AA32" s="805">
        <f t="shared" si="0"/>
        <v>181</v>
      </c>
      <c r="AB32" s="805"/>
      <c r="AC32" s="805"/>
      <c r="AD32" s="805"/>
      <c r="AE32" s="806"/>
      <c r="AF32" s="807">
        <v>129</v>
      </c>
      <c r="AG32" s="808"/>
      <c r="AH32" s="808"/>
      <c r="AI32" s="808"/>
      <c r="AJ32" s="809"/>
      <c r="AK32" s="876">
        <v>138</v>
      </c>
      <c r="AL32" s="877"/>
      <c r="AM32" s="877"/>
      <c r="AN32" s="877"/>
      <c r="AO32" s="877"/>
      <c r="AP32" s="877">
        <v>5143</v>
      </c>
      <c r="AQ32" s="877"/>
      <c r="AR32" s="877"/>
      <c r="AS32" s="877"/>
      <c r="AT32" s="877"/>
      <c r="AU32" s="877">
        <v>202</v>
      </c>
      <c r="AV32" s="877"/>
      <c r="AW32" s="877"/>
      <c r="AX32" s="877"/>
      <c r="AY32" s="877"/>
      <c r="AZ32" s="878"/>
      <c r="BA32" s="878"/>
      <c r="BB32" s="878"/>
      <c r="BC32" s="878"/>
      <c r="BD32" s="878"/>
      <c r="BE32" s="874" t="s">
        <v>422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423</v>
      </c>
      <c r="C33" s="802"/>
      <c r="D33" s="802"/>
      <c r="E33" s="802"/>
      <c r="F33" s="802"/>
      <c r="G33" s="802"/>
      <c r="H33" s="802"/>
      <c r="I33" s="802"/>
      <c r="J33" s="802"/>
      <c r="K33" s="802"/>
      <c r="L33" s="802"/>
      <c r="M33" s="802"/>
      <c r="N33" s="802"/>
      <c r="O33" s="802"/>
      <c r="P33" s="803"/>
      <c r="Q33" s="804">
        <f>494+307</f>
        <v>801</v>
      </c>
      <c r="R33" s="805"/>
      <c r="S33" s="805"/>
      <c r="T33" s="805"/>
      <c r="U33" s="805"/>
      <c r="V33" s="805">
        <f>812+36</f>
        <v>848</v>
      </c>
      <c r="W33" s="805"/>
      <c r="X33" s="805"/>
      <c r="Y33" s="805"/>
      <c r="Z33" s="805"/>
      <c r="AA33" s="805">
        <f t="shared" si="0"/>
        <v>-47</v>
      </c>
      <c r="AB33" s="805"/>
      <c r="AC33" s="805"/>
      <c r="AD33" s="805"/>
      <c r="AE33" s="806"/>
      <c r="AF33" s="807">
        <v>333</v>
      </c>
      <c r="AG33" s="808"/>
      <c r="AH33" s="808"/>
      <c r="AI33" s="808"/>
      <c r="AJ33" s="809"/>
      <c r="AK33" s="876">
        <v>161</v>
      </c>
      <c r="AL33" s="877"/>
      <c r="AM33" s="877"/>
      <c r="AN33" s="877"/>
      <c r="AO33" s="877"/>
      <c r="AP33" s="877">
        <v>2636</v>
      </c>
      <c r="AQ33" s="877"/>
      <c r="AR33" s="877"/>
      <c r="AS33" s="877"/>
      <c r="AT33" s="877"/>
      <c r="AU33" s="877">
        <v>1054</v>
      </c>
      <c r="AV33" s="877"/>
      <c r="AW33" s="877"/>
      <c r="AX33" s="877"/>
      <c r="AY33" s="877"/>
      <c r="AZ33" s="878"/>
      <c r="BA33" s="878"/>
      <c r="BB33" s="878"/>
      <c r="BC33" s="878"/>
      <c r="BD33" s="878"/>
      <c r="BE33" s="874" t="s">
        <v>422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424</v>
      </c>
      <c r="C34" s="802"/>
      <c r="D34" s="802"/>
      <c r="E34" s="802"/>
      <c r="F34" s="802"/>
      <c r="G34" s="802"/>
      <c r="H34" s="802"/>
      <c r="I34" s="802"/>
      <c r="J34" s="802"/>
      <c r="K34" s="802"/>
      <c r="L34" s="802"/>
      <c r="M34" s="802"/>
      <c r="N34" s="802"/>
      <c r="O34" s="802"/>
      <c r="P34" s="803"/>
      <c r="Q34" s="804">
        <f>2983+1626+122</f>
        <v>4731</v>
      </c>
      <c r="R34" s="805"/>
      <c r="S34" s="805"/>
      <c r="T34" s="805"/>
      <c r="U34" s="805"/>
      <c r="V34" s="805">
        <f>4598+166</f>
        <v>4764</v>
      </c>
      <c r="W34" s="805"/>
      <c r="X34" s="805"/>
      <c r="Y34" s="805"/>
      <c r="Z34" s="805"/>
      <c r="AA34" s="805">
        <f t="shared" si="0"/>
        <v>-33</v>
      </c>
      <c r="AB34" s="805"/>
      <c r="AC34" s="805"/>
      <c r="AD34" s="805"/>
      <c r="AE34" s="806"/>
      <c r="AF34" s="807">
        <v>-26</v>
      </c>
      <c r="AG34" s="808"/>
      <c r="AH34" s="808"/>
      <c r="AI34" s="808"/>
      <c r="AJ34" s="809"/>
      <c r="AK34" s="876">
        <v>1656</v>
      </c>
      <c r="AL34" s="877"/>
      <c r="AM34" s="877"/>
      <c r="AN34" s="877"/>
      <c r="AO34" s="877"/>
      <c r="AP34" s="877">
        <v>2924</v>
      </c>
      <c r="AQ34" s="877"/>
      <c r="AR34" s="877"/>
      <c r="AS34" s="877"/>
      <c r="AT34" s="877"/>
      <c r="AU34" s="877">
        <v>1934</v>
      </c>
      <c r="AV34" s="877"/>
      <c r="AW34" s="877"/>
      <c r="AX34" s="877"/>
      <c r="AY34" s="877"/>
      <c r="AZ34" s="878"/>
      <c r="BA34" s="878"/>
      <c r="BB34" s="878"/>
      <c r="BC34" s="878"/>
      <c r="BD34" s="878"/>
      <c r="BE34" s="874" t="s">
        <v>422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425</v>
      </c>
      <c r="C35" s="802"/>
      <c r="D35" s="802"/>
      <c r="E35" s="802"/>
      <c r="F35" s="802"/>
      <c r="G35" s="802"/>
      <c r="H35" s="802"/>
      <c r="I35" s="802"/>
      <c r="J35" s="802"/>
      <c r="K35" s="802"/>
      <c r="L35" s="802"/>
      <c r="M35" s="802"/>
      <c r="N35" s="802"/>
      <c r="O35" s="802"/>
      <c r="P35" s="803"/>
      <c r="Q35" s="804">
        <f>152+20+1</f>
        <v>173</v>
      </c>
      <c r="R35" s="805"/>
      <c r="S35" s="805"/>
      <c r="T35" s="805"/>
      <c r="U35" s="805"/>
      <c r="V35" s="805">
        <f>121+3</f>
        <v>124</v>
      </c>
      <c r="W35" s="805"/>
      <c r="X35" s="805"/>
      <c r="Y35" s="805"/>
      <c r="Z35" s="805"/>
      <c r="AA35" s="805">
        <f t="shared" si="0"/>
        <v>49</v>
      </c>
      <c r="AB35" s="805"/>
      <c r="AC35" s="805"/>
      <c r="AD35" s="805"/>
      <c r="AE35" s="806"/>
      <c r="AF35" s="807">
        <v>716</v>
      </c>
      <c r="AG35" s="808"/>
      <c r="AH35" s="808"/>
      <c r="AI35" s="808"/>
      <c r="AJ35" s="809"/>
      <c r="AK35" s="876" t="s">
        <v>591</v>
      </c>
      <c r="AL35" s="877"/>
      <c r="AM35" s="877"/>
      <c r="AN35" s="877"/>
      <c r="AO35" s="877"/>
      <c r="AP35" s="877">
        <v>21</v>
      </c>
      <c r="AQ35" s="877"/>
      <c r="AR35" s="877"/>
      <c r="AS35" s="877"/>
      <c r="AT35" s="877"/>
      <c r="AU35" s="877" t="s">
        <v>591</v>
      </c>
      <c r="AV35" s="877"/>
      <c r="AW35" s="877"/>
      <c r="AX35" s="877"/>
      <c r="AY35" s="877"/>
      <c r="AZ35" s="878"/>
      <c r="BA35" s="878"/>
      <c r="BB35" s="878"/>
      <c r="BC35" s="878"/>
      <c r="BD35" s="878"/>
      <c r="BE35" s="874" t="s">
        <v>422</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405</v>
      </c>
      <c r="B63" s="836" t="s">
        <v>427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1307</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247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429</v>
      </c>
      <c r="B66" s="787"/>
      <c r="C66" s="787"/>
      <c r="D66" s="787"/>
      <c r="E66" s="787"/>
      <c r="F66" s="787"/>
      <c r="G66" s="787"/>
      <c r="H66" s="787"/>
      <c r="I66" s="787"/>
      <c r="J66" s="787"/>
      <c r="K66" s="787"/>
      <c r="L66" s="787"/>
      <c r="M66" s="787"/>
      <c r="N66" s="787"/>
      <c r="O66" s="787"/>
      <c r="P66" s="788"/>
      <c r="Q66" s="763" t="s">
        <v>409</v>
      </c>
      <c r="R66" s="764"/>
      <c r="S66" s="764"/>
      <c r="T66" s="764"/>
      <c r="U66" s="765"/>
      <c r="V66" s="763" t="s">
        <v>410</v>
      </c>
      <c r="W66" s="764"/>
      <c r="X66" s="764"/>
      <c r="Y66" s="764"/>
      <c r="Z66" s="765"/>
      <c r="AA66" s="763" t="s">
        <v>411</v>
      </c>
      <c r="AB66" s="764"/>
      <c r="AC66" s="764"/>
      <c r="AD66" s="764"/>
      <c r="AE66" s="765"/>
      <c r="AF66" s="898" t="s">
        <v>412</v>
      </c>
      <c r="AG66" s="859"/>
      <c r="AH66" s="859"/>
      <c r="AI66" s="859"/>
      <c r="AJ66" s="899"/>
      <c r="AK66" s="763" t="s">
        <v>430</v>
      </c>
      <c r="AL66" s="787"/>
      <c r="AM66" s="787"/>
      <c r="AN66" s="787"/>
      <c r="AO66" s="788"/>
      <c r="AP66" s="763" t="s">
        <v>414</v>
      </c>
      <c r="AQ66" s="764"/>
      <c r="AR66" s="764"/>
      <c r="AS66" s="764"/>
      <c r="AT66" s="765"/>
      <c r="AU66" s="763" t="s">
        <v>431</v>
      </c>
      <c r="AV66" s="764"/>
      <c r="AW66" s="764"/>
      <c r="AX66" s="764"/>
      <c r="AY66" s="765"/>
      <c r="AZ66" s="763" t="s">
        <v>391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c r="C68" s="916"/>
      <c r="D68" s="916"/>
      <c r="E68" s="916"/>
      <c r="F68" s="916"/>
      <c r="G68" s="916"/>
      <c r="H68" s="916"/>
      <c r="I68" s="916"/>
      <c r="J68" s="916"/>
      <c r="K68" s="916"/>
      <c r="L68" s="916"/>
      <c r="M68" s="916"/>
      <c r="N68" s="916"/>
      <c r="O68" s="916"/>
      <c r="P68" s="917"/>
      <c r="Q68" s="918"/>
      <c r="R68" s="912"/>
      <c r="S68" s="912"/>
      <c r="T68" s="912"/>
      <c r="U68" s="912"/>
      <c r="V68" s="912"/>
      <c r="W68" s="912"/>
      <c r="X68" s="912"/>
      <c r="Y68" s="912"/>
      <c r="Z68" s="912"/>
      <c r="AA68" s="912"/>
      <c r="AB68" s="912"/>
      <c r="AC68" s="912"/>
      <c r="AD68" s="912"/>
      <c r="AE68" s="912"/>
      <c r="AF68" s="912"/>
      <c r="AG68" s="912"/>
      <c r="AH68" s="912"/>
      <c r="AI68" s="912"/>
      <c r="AJ68" s="912"/>
      <c r="AK68" s="912"/>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c r="C69" s="920"/>
      <c r="D69" s="920"/>
      <c r="E69" s="920"/>
      <c r="F69" s="920"/>
      <c r="G69" s="920"/>
      <c r="H69" s="920"/>
      <c r="I69" s="920"/>
      <c r="J69" s="920"/>
      <c r="K69" s="920"/>
      <c r="L69" s="920"/>
      <c r="M69" s="920"/>
      <c r="N69" s="920"/>
      <c r="O69" s="920"/>
      <c r="P69" s="921"/>
      <c r="Q69" s="922"/>
      <c r="R69" s="877"/>
      <c r="S69" s="877"/>
      <c r="T69" s="877"/>
      <c r="U69" s="877"/>
      <c r="V69" s="877"/>
      <c r="W69" s="877"/>
      <c r="X69" s="877"/>
      <c r="Y69" s="877"/>
      <c r="Z69" s="877"/>
      <c r="AA69" s="877"/>
      <c r="AB69" s="877"/>
      <c r="AC69" s="877"/>
      <c r="AD69" s="877"/>
      <c r="AE69" s="877"/>
      <c r="AF69" s="877"/>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405</v>
      </c>
      <c r="B88" s="836" t="s">
        <v>432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405</v>
      </c>
      <c r="BR102" s="836" t="s">
        <v>433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441</v>
      </c>
      <c r="AB109" s="941"/>
      <c r="AC109" s="941"/>
      <c r="AD109" s="941"/>
      <c r="AE109" s="942"/>
      <c r="AF109" s="940" t="s">
        <v>321</v>
      </c>
      <c r="AG109" s="941"/>
      <c r="AH109" s="941"/>
      <c r="AI109" s="941"/>
      <c r="AJ109" s="942"/>
      <c r="AK109" s="940" t="s">
        <v>320</v>
      </c>
      <c r="AL109" s="941"/>
      <c r="AM109" s="941"/>
      <c r="AN109" s="941"/>
      <c r="AO109" s="942"/>
      <c r="AP109" s="940" t="s">
        <v>442</v>
      </c>
      <c r="AQ109" s="941"/>
      <c r="AR109" s="941"/>
      <c r="AS109" s="941"/>
      <c r="AT109" s="943"/>
      <c r="AU109" s="960" t="s">
        <v>440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441</v>
      </c>
      <c r="BR109" s="941"/>
      <c r="BS109" s="941"/>
      <c r="BT109" s="941"/>
      <c r="BU109" s="942"/>
      <c r="BV109" s="940" t="s">
        <v>321</v>
      </c>
      <c r="BW109" s="941"/>
      <c r="BX109" s="941"/>
      <c r="BY109" s="941"/>
      <c r="BZ109" s="942"/>
      <c r="CA109" s="940" t="s">
        <v>320</v>
      </c>
      <c r="CB109" s="941"/>
      <c r="CC109" s="941"/>
      <c r="CD109" s="941"/>
      <c r="CE109" s="942"/>
      <c r="CF109" s="961" t="s">
        <v>442</v>
      </c>
      <c r="CG109" s="961"/>
      <c r="CH109" s="961"/>
      <c r="CI109" s="961"/>
      <c r="CJ109" s="961"/>
      <c r="CK109" s="940" t="s">
        <v>443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441</v>
      </c>
      <c r="DH109" s="941"/>
      <c r="DI109" s="941"/>
      <c r="DJ109" s="941"/>
      <c r="DK109" s="942"/>
      <c r="DL109" s="940" t="s">
        <v>321</v>
      </c>
      <c r="DM109" s="941"/>
      <c r="DN109" s="941"/>
      <c r="DO109" s="941"/>
      <c r="DP109" s="942"/>
      <c r="DQ109" s="940" t="s">
        <v>320</v>
      </c>
      <c r="DR109" s="941"/>
      <c r="DS109" s="941"/>
      <c r="DT109" s="941"/>
      <c r="DU109" s="942"/>
      <c r="DV109" s="940" t="s">
        <v>442</v>
      </c>
      <c r="DW109" s="941"/>
      <c r="DX109" s="941"/>
      <c r="DY109" s="941"/>
      <c r="DZ109" s="943"/>
    </row>
    <row r="110" spans="1:131" s="247" customFormat="1" ht="26.25" customHeight="1" x14ac:dyDescent="0.15">
      <c r="A110" s="944" t="s">
        <v>444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2102841</v>
      </c>
      <c r="AB110" s="948"/>
      <c r="AC110" s="948"/>
      <c r="AD110" s="948"/>
      <c r="AE110" s="949"/>
      <c r="AF110" s="950">
        <v>2133015</v>
      </c>
      <c r="AG110" s="948"/>
      <c r="AH110" s="948"/>
      <c r="AI110" s="948"/>
      <c r="AJ110" s="949"/>
      <c r="AK110" s="950">
        <v>2070456</v>
      </c>
      <c r="AL110" s="948"/>
      <c r="AM110" s="948"/>
      <c r="AN110" s="948"/>
      <c r="AO110" s="949"/>
      <c r="AP110" s="951">
        <v>27.4</v>
      </c>
      <c r="AQ110" s="952"/>
      <c r="AR110" s="952"/>
      <c r="AS110" s="952"/>
      <c r="AT110" s="953"/>
      <c r="AU110" s="954" t="s">
        <v>76</v>
      </c>
      <c r="AV110" s="955"/>
      <c r="AW110" s="955"/>
      <c r="AX110" s="955"/>
      <c r="AY110" s="955"/>
      <c r="AZ110" s="996" t="s">
        <v>445</v>
      </c>
      <c r="BA110" s="945"/>
      <c r="BB110" s="945"/>
      <c r="BC110" s="945"/>
      <c r="BD110" s="945"/>
      <c r="BE110" s="945"/>
      <c r="BF110" s="945"/>
      <c r="BG110" s="945"/>
      <c r="BH110" s="945"/>
      <c r="BI110" s="945"/>
      <c r="BJ110" s="945"/>
      <c r="BK110" s="945"/>
      <c r="BL110" s="945"/>
      <c r="BM110" s="945"/>
      <c r="BN110" s="945"/>
      <c r="BO110" s="945"/>
      <c r="BP110" s="946"/>
      <c r="BQ110" s="982">
        <v>19160228</v>
      </c>
      <c r="BR110" s="983"/>
      <c r="BS110" s="983"/>
      <c r="BT110" s="983"/>
      <c r="BU110" s="983"/>
      <c r="BV110" s="983">
        <v>18208213</v>
      </c>
      <c r="BW110" s="983"/>
      <c r="BX110" s="983"/>
      <c r="BY110" s="983"/>
      <c r="BZ110" s="983"/>
      <c r="CA110" s="983">
        <v>17202424</v>
      </c>
      <c r="CB110" s="983"/>
      <c r="CC110" s="983"/>
      <c r="CD110" s="983"/>
      <c r="CE110" s="983"/>
      <c r="CF110" s="997">
        <v>227.4</v>
      </c>
      <c r="CG110" s="998"/>
      <c r="CH110" s="998"/>
      <c r="CI110" s="998"/>
      <c r="CJ110" s="998"/>
      <c r="CK110" s="999" t="s">
        <v>446</v>
      </c>
      <c r="CL110" s="1000"/>
      <c r="CM110" s="979" t="s">
        <v>447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247</v>
      </c>
      <c r="DH110" s="983"/>
      <c r="DI110" s="983"/>
      <c r="DJ110" s="983"/>
      <c r="DK110" s="983"/>
      <c r="DL110" s="983" t="s">
        <v>448</v>
      </c>
      <c r="DM110" s="983"/>
      <c r="DN110" s="983"/>
      <c r="DO110" s="983"/>
      <c r="DP110" s="983"/>
      <c r="DQ110" s="983" t="s">
        <v>247</v>
      </c>
      <c r="DR110" s="983"/>
      <c r="DS110" s="983"/>
      <c r="DT110" s="983"/>
      <c r="DU110" s="983"/>
      <c r="DV110" s="984" t="s">
        <v>247</v>
      </c>
      <c r="DW110" s="984"/>
      <c r="DX110" s="984"/>
      <c r="DY110" s="984"/>
      <c r="DZ110" s="985"/>
    </row>
    <row r="111" spans="1:131" s="247" customFormat="1" ht="26.25" customHeight="1" x14ac:dyDescent="0.15">
      <c r="A111" s="986" t="s">
        <v>449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450</v>
      </c>
      <c r="AB111" s="990"/>
      <c r="AC111" s="990"/>
      <c r="AD111" s="990"/>
      <c r="AE111" s="991"/>
      <c r="AF111" s="992" t="s">
        <v>247</v>
      </c>
      <c r="AG111" s="990"/>
      <c r="AH111" s="990"/>
      <c r="AI111" s="990"/>
      <c r="AJ111" s="991"/>
      <c r="AK111" s="992" t="s">
        <v>247</v>
      </c>
      <c r="AL111" s="990"/>
      <c r="AM111" s="990"/>
      <c r="AN111" s="990"/>
      <c r="AO111" s="991"/>
      <c r="AP111" s="993" t="s">
        <v>247</v>
      </c>
      <c r="AQ111" s="994"/>
      <c r="AR111" s="994"/>
      <c r="AS111" s="994"/>
      <c r="AT111" s="995"/>
      <c r="AU111" s="956"/>
      <c r="AV111" s="957"/>
      <c r="AW111" s="957"/>
      <c r="AX111" s="957"/>
      <c r="AY111" s="957"/>
      <c r="AZ111" s="1005" t="s">
        <v>451</v>
      </c>
      <c r="BA111" s="1006"/>
      <c r="BB111" s="1006"/>
      <c r="BC111" s="1006"/>
      <c r="BD111" s="1006"/>
      <c r="BE111" s="1006"/>
      <c r="BF111" s="1006"/>
      <c r="BG111" s="1006"/>
      <c r="BH111" s="1006"/>
      <c r="BI111" s="1006"/>
      <c r="BJ111" s="1006"/>
      <c r="BK111" s="1006"/>
      <c r="BL111" s="1006"/>
      <c r="BM111" s="1006"/>
      <c r="BN111" s="1006"/>
      <c r="BO111" s="1006"/>
      <c r="BP111" s="1007"/>
      <c r="BQ111" s="975">
        <v>117967</v>
      </c>
      <c r="BR111" s="976"/>
      <c r="BS111" s="976"/>
      <c r="BT111" s="976"/>
      <c r="BU111" s="976"/>
      <c r="BV111" s="976">
        <v>111252</v>
      </c>
      <c r="BW111" s="976"/>
      <c r="BX111" s="976"/>
      <c r="BY111" s="976"/>
      <c r="BZ111" s="976"/>
      <c r="CA111" s="976">
        <v>110238</v>
      </c>
      <c r="CB111" s="976"/>
      <c r="CC111" s="976"/>
      <c r="CD111" s="976"/>
      <c r="CE111" s="976"/>
      <c r="CF111" s="970">
        <v>1.5</v>
      </c>
      <c r="CG111" s="971"/>
      <c r="CH111" s="971"/>
      <c r="CI111" s="971"/>
      <c r="CJ111" s="971"/>
      <c r="CK111" s="1001"/>
      <c r="CL111" s="1002"/>
      <c r="CM111" s="972" t="s">
        <v>452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247</v>
      </c>
      <c r="DH111" s="976"/>
      <c r="DI111" s="976"/>
      <c r="DJ111" s="976"/>
      <c r="DK111" s="976"/>
      <c r="DL111" s="976" t="s">
        <v>453</v>
      </c>
      <c r="DM111" s="976"/>
      <c r="DN111" s="976"/>
      <c r="DO111" s="976"/>
      <c r="DP111" s="976"/>
      <c r="DQ111" s="976" t="s">
        <v>450</v>
      </c>
      <c r="DR111" s="976"/>
      <c r="DS111" s="976"/>
      <c r="DT111" s="976"/>
      <c r="DU111" s="976"/>
      <c r="DV111" s="977" t="s">
        <v>247</v>
      </c>
      <c r="DW111" s="977"/>
      <c r="DX111" s="977"/>
      <c r="DY111" s="977"/>
      <c r="DZ111" s="978"/>
    </row>
    <row r="112" spans="1:131" s="247" customFormat="1" ht="26.25" customHeight="1" x14ac:dyDescent="0.15">
      <c r="A112" s="1008" t="s">
        <v>454</v>
      </c>
      <c r="B112" s="1009"/>
      <c r="C112" s="1006" t="s">
        <v>455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247</v>
      </c>
      <c r="AB112" s="1015"/>
      <c r="AC112" s="1015"/>
      <c r="AD112" s="1015"/>
      <c r="AE112" s="1016"/>
      <c r="AF112" s="1017" t="s">
        <v>247</v>
      </c>
      <c r="AG112" s="1015"/>
      <c r="AH112" s="1015"/>
      <c r="AI112" s="1015"/>
      <c r="AJ112" s="1016"/>
      <c r="AK112" s="1017" t="s">
        <v>247</v>
      </c>
      <c r="AL112" s="1015"/>
      <c r="AM112" s="1015"/>
      <c r="AN112" s="1015"/>
      <c r="AO112" s="1016"/>
      <c r="AP112" s="1018" t="s">
        <v>247</v>
      </c>
      <c r="AQ112" s="1019"/>
      <c r="AR112" s="1019"/>
      <c r="AS112" s="1019"/>
      <c r="AT112" s="1020"/>
      <c r="AU112" s="956"/>
      <c r="AV112" s="957"/>
      <c r="AW112" s="957"/>
      <c r="AX112" s="957"/>
      <c r="AY112" s="957"/>
      <c r="AZ112" s="1005" t="s">
        <v>456</v>
      </c>
      <c r="BA112" s="1006"/>
      <c r="BB112" s="1006"/>
      <c r="BC112" s="1006"/>
      <c r="BD112" s="1006"/>
      <c r="BE112" s="1006"/>
      <c r="BF112" s="1006"/>
      <c r="BG112" s="1006"/>
      <c r="BH112" s="1006"/>
      <c r="BI112" s="1006"/>
      <c r="BJ112" s="1006"/>
      <c r="BK112" s="1006"/>
      <c r="BL112" s="1006"/>
      <c r="BM112" s="1006"/>
      <c r="BN112" s="1006"/>
      <c r="BO112" s="1006"/>
      <c r="BP112" s="1007"/>
      <c r="BQ112" s="975">
        <v>3810870</v>
      </c>
      <c r="BR112" s="976"/>
      <c r="BS112" s="976"/>
      <c r="BT112" s="976"/>
      <c r="BU112" s="976"/>
      <c r="BV112" s="976">
        <v>3450623</v>
      </c>
      <c r="BW112" s="976"/>
      <c r="BX112" s="976"/>
      <c r="BY112" s="976"/>
      <c r="BZ112" s="976"/>
      <c r="CA112" s="976">
        <v>3857208</v>
      </c>
      <c r="CB112" s="976"/>
      <c r="CC112" s="976"/>
      <c r="CD112" s="976"/>
      <c r="CE112" s="976"/>
      <c r="CF112" s="970">
        <v>51</v>
      </c>
      <c r="CG112" s="971"/>
      <c r="CH112" s="971"/>
      <c r="CI112" s="971"/>
      <c r="CJ112" s="971"/>
      <c r="CK112" s="1001"/>
      <c r="CL112" s="1002"/>
      <c r="CM112" s="972" t="s">
        <v>457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247</v>
      </c>
      <c r="DH112" s="976"/>
      <c r="DI112" s="976"/>
      <c r="DJ112" s="976"/>
      <c r="DK112" s="976"/>
      <c r="DL112" s="976" t="s">
        <v>247</v>
      </c>
      <c r="DM112" s="976"/>
      <c r="DN112" s="976"/>
      <c r="DO112" s="976"/>
      <c r="DP112" s="976"/>
      <c r="DQ112" s="976" t="s">
        <v>450</v>
      </c>
      <c r="DR112" s="976"/>
      <c r="DS112" s="976"/>
      <c r="DT112" s="976"/>
      <c r="DU112" s="976"/>
      <c r="DV112" s="977" t="s">
        <v>450</v>
      </c>
      <c r="DW112" s="977"/>
      <c r="DX112" s="977"/>
      <c r="DY112" s="977"/>
      <c r="DZ112" s="978"/>
    </row>
    <row r="113" spans="1:130" s="247" customFormat="1" ht="26.25" customHeight="1" x14ac:dyDescent="0.15">
      <c r="A113" s="1010"/>
      <c r="B113" s="1011"/>
      <c r="C113" s="1006" t="s">
        <v>458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337417</v>
      </c>
      <c r="AB113" s="990"/>
      <c r="AC113" s="990"/>
      <c r="AD113" s="990"/>
      <c r="AE113" s="991"/>
      <c r="AF113" s="992">
        <v>250351</v>
      </c>
      <c r="AG113" s="990"/>
      <c r="AH113" s="990"/>
      <c r="AI113" s="990"/>
      <c r="AJ113" s="991"/>
      <c r="AK113" s="992">
        <v>347300</v>
      </c>
      <c r="AL113" s="990"/>
      <c r="AM113" s="990"/>
      <c r="AN113" s="990"/>
      <c r="AO113" s="991"/>
      <c r="AP113" s="993">
        <v>4.5999999999999996</v>
      </c>
      <c r="AQ113" s="994"/>
      <c r="AR113" s="994"/>
      <c r="AS113" s="994"/>
      <c r="AT113" s="995"/>
      <c r="AU113" s="956"/>
      <c r="AV113" s="957"/>
      <c r="AW113" s="957"/>
      <c r="AX113" s="957"/>
      <c r="AY113" s="957"/>
      <c r="AZ113" s="1005" t="s">
        <v>459</v>
      </c>
      <c r="BA113" s="1006"/>
      <c r="BB113" s="1006"/>
      <c r="BC113" s="1006"/>
      <c r="BD113" s="1006"/>
      <c r="BE113" s="1006"/>
      <c r="BF113" s="1006"/>
      <c r="BG113" s="1006"/>
      <c r="BH113" s="1006"/>
      <c r="BI113" s="1006"/>
      <c r="BJ113" s="1006"/>
      <c r="BK113" s="1006"/>
      <c r="BL113" s="1006"/>
      <c r="BM113" s="1006"/>
      <c r="BN113" s="1006"/>
      <c r="BO113" s="1006"/>
      <c r="BP113" s="1007"/>
      <c r="BQ113" s="975" t="s">
        <v>247</v>
      </c>
      <c r="BR113" s="976"/>
      <c r="BS113" s="976"/>
      <c r="BT113" s="976"/>
      <c r="BU113" s="976"/>
      <c r="BV113" s="976" t="s">
        <v>453</v>
      </c>
      <c r="BW113" s="976"/>
      <c r="BX113" s="976"/>
      <c r="BY113" s="976"/>
      <c r="BZ113" s="976"/>
      <c r="CA113" s="976" t="s">
        <v>450</v>
      </c>
      <c r="CB113" s="976"/>
      <c r="CC113" s="976"/>
      <c r="CD113" s="976"/>
      <c r="CE113" s="976"/>
      <c r="CF113" s="970" t="s">
        <v>247</v>
      </c>
      <c r="CG113" s="971"/>
      <c r="CH113" s="971"/>
      <c r="CI113" s="971"/>
      <c r="CJ113" s="971"/>
      <c r="CK113" s="1001"/>
      <c r="CL113" s="1002"/>
      <c r="CM113" s="972" t="s">
        <v>460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247</v>
      </c>
      <c r="DH113" s="1015"/>
      <c r="DI113" s="1015"/>
      <c r="DJ113" s="1015"/>
      <c r="DK113" s="1016"/>
      <c r="DL113" s="1017" t="s">
        <v>453</v>
      </c>
      <c r="DM113" s="1015"/>
      <c r="DN113" s="1015"/>
      <c r="DO113" s="1015"/>
      <c r="DP113" s="1016"/>
      <c r="DQ113" s="1017" t="s">
        <v>448</v>
      </c>
      <c r="DR113" s="1015"/>
      <c r="DS113" s="1015"/>
      <c r="DT113" s="1015"/>
      <c r="DU113" s="1016"/>
      <c r="DV113" s="1018" t="s">
        <v>247</v>
      </c>
      <c r="DW113" s="1019"/>
      <c r="DX113" s="1019"/>
      <c r="DY113" s="1019"/>
      <c r="DZ113" s="1020"/>
    </row>
    <row r="114" spans="1:130" s="247" customFormat="1" ht="26.25" customHeight="1" x14ac:dyDescent="0.15">
      <c r="A114" s="1010"/>
      <c r="B114" s="1011"/>
      <c r="C114" s="1006" t="s">
        <v>461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247</v>
      </c>
      <c r="AB114" s="1015"/>
      <c r="AC114" s="1015"/>
      <c r="AD114" s="1015"/>
      <c r="AE114" s="1016"/>
      <c r="AF114" s="1017" t="s">
        <v>453</v>
      </c>
      <c r="AG114" s="1015"/>
      <c r="AH114" s="1015"/>
      <c r="AI114" s="1015"/>
      <c r="AJ114" s="1016"/>
      <c r="AK114" s="1017" t="s">
        <v>247</v>
      </c>
      <c r="AL114" s="1015"/>
      <c r="AM114" s="1015"/>
      <c r="AN114" s="1015"/>
      <c r="AO114" s="1016"/>
      <c r="AP114" s="1018" t="s">
        <v>462</v>
      </c>
      <c r="AQ114" s="1019"/>
      <c r="AR114" s="1019"/>
      <c r="AS114" s="1019"/>
      <c r="AT114" s="1020"/>
      <c r="AU114" s="956"/>
      <c r="AV114" s="957"/>
      <c r="AW114" s="957"/>
      <c r="AX114" s="957"/>
      <c r="AY114" s="957"/>
      <c r="AZ114" s="1005" t="s">
        <v>463</v>
      </c>
      <c r="BA114" s="1006"/>
      <c r="BB114" s="1006"/>
      <c r="BC114" s="1006"/>
      <c r="BD114" s="1006"/>
      <c r="BE114" s="1006"/>
      <c r="BF114" s="1006"/>
      <c r="BG114" s="1006"/>
      <c r="BH114" s="1006"/>
      <c r="BI114" s="1006"/>
      <c r="BJ114" s="1006"/>
      <c r="BK114" s="1006"/>
      <c r="BL114" s="1006"/>
      <c r="BM114" s="1006"/>
      <c r="BN114" s="1006"/>
      <c r="BO114" s="1006"/>
      <c r="BP114" s="1007"/>
      <c r="BQ114" s="975">
        <v>3818949</v>
      </c>
      <c r="BR114" s="976"/>
      <c r="BS114" s="976"/>
      <c r="BT114" s="976"/>
      <c r="BU114" s="976"/>
      <c r="BV114" s="976">
        <v>3345677</v>
      </c>
      <c r="BW114" s="976"/>
      <c r="BX114" s="976"/>
      <c r="BY114" s="976"/>
      <c r="BZ114" s="976"/>
      <c r="CA114" s="976">
        <v>3301489</v>
      </c>
      <c r="CB114" s="976"/>
      <c r="CC114" s="976"/>
      <c r="CD114" s="976"/>
      <c r="CE114" s="976"/>
      <c r="CF114" s="970">
        <v>43.6</v>
      </c>
      <c r="CG114" s="971"/>
      <c r="CH114" s="971"/>
      <c r="CI114" s="971"/>
      <c r="CJ114" s="971"/>
      <c r="CK114" s="1001"/>
      <c r="CL114" s="1002"/>
      <c r="CM114" s="972" t="s">
        <v>464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247</v>
      </c>
      <c r="DH114" s="1015"/>
      <c r="DI114" s="1015"/>
      <c r="DJ114" s="1015"/>
      <c r="DK114" s="1016"/>
      <c r="DL114" s="1017" t="s">
        <v>247</v>
      </c>
      <c r="DM114" s="1015"/>
      <c r="DN114" s="1015"/>
      <c r="DO114" s="1015"/>
      <c r="DP114" s="1016"/>
      <c r="DQ114" s="1017" t="s">
        <v>450</v>
      </c>
      <c r="DR114" s="1015"/>
      <c r="DS114" s="1015"/>
      <c r="DT114" s="1015"/>
      <c r="DU114" s="1016"/>
      <c r="DV114" s="1018" t="s">
        <v>247</v>
      </c>
      <c r="DW114" s="1019"/>
      <c r="DX114" s="1019"/>
      <c r="DY114" s="1019"/>
      <c r="DZ114" s="1020"/>
    </row>
    <row r="115" spans="1:130" s="247" customFormat="1" ht="26.25" customHeight="1" x14ac:dyDescent="0.15">
      <c r="A115" s="1010"/>
      <c r="B115" s="1011"/>
      <c r="C115" s="1006" t="s">
        <v>465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16964</v>
      </c>
      <c r="AB115" s="990"/>
      <c r="AC115" s="990"/>
      <c r="AD115" s="990"/>
      <c r="AE115" s="991"/>
      <c r="AF115" s="992">
        <v>6716</v>
      </c>
      <c r="AG115" s="990"/>
      <c r="AH115" s="990"/>
      <c r="AI115" s="990"/>
      <c r="AJ115" s="991"/>
      <c r="AK115" s="992">
        <v>1015</v>
      </c>
      <c r="AL115" s="990"/>
      <c r="AM115" s="990"/>
      <c r="AN115" s="990"/>
      <c r="AO115" s="991"/>
      <c r="AP115" s="993">
        <v>0</v>
      </c>
      <c r="AQ115" s="994"/>
      <c r="AR115" s="994"/>
      <c r="AS115" s="994"/>
      <c r="AT115" s="995"/>
      <c r="AU115" s="956"/>
      <c r="AV115" s="957"/>
      <c r="AW115" s="957"/>
      <c r="AX115" s="957"/>
      <c r="AY115" s="957"/>
      <c r="AZ115" s="1005" t="s">
        <v>466</v>
      </c>
      <c r="BA115" s="1006"/>
      <c r="BB115" s="1006"/>
      <c r="BC115" s="1006"/>
      <c r="BD115" s="1006"/>
      <c r="BE115" s="1006"/>
      <c r="BF115" s="1006"/>
      <c r="BG115" s="1006"/>
      <c r="BH115" s="1006"/>
      <c r="BI115" s="1006"/>
      <c r="BJ115" s="1006"/>
      <c r="BK115" s="1006"/>
      <c r="BL115" s="1006"/>
      <c r="BM115" s="1006"/>
      <c r="BN115" s="1006"/>
      <c r="BO115" s="1006"/>
      <c r="BP115" s="1007"/>
      <c r="BQ115" s="975" t="s">
        <v>450</v>
      </c>
      <c r="BR115" s="976"/>
      <c r="BS115" s="976"/>
      <c r="BT115" s="976"/>
      <c r="BU115" s="976"/>
      <c r="BV115" s="976" t="s">
        <v>247</v>
      </c>
      <c r="BW115" s="976"/>
      <c r="BX115" s="976"/>
      <c r="BY115" s="976"/>
      <c r="BZ115" s="976"/>
      <c r="CA115" s="976" t="s">
        <v>247</v>
      </c>
      <c r="CB115" s="976"/>
      <c r="CC115" s="976"/>
      <c r="CD115" s="976"/>
      <c r="CE115" s="976"/>
      <c r="CF115" s="970" t="s">
        <v>247</v>
      </c>
      <c r="CG115" s="971"/>
      <c r="CH115" s="971"/>
      <c r="CI115" s="971"/>
      <c r="CJ115" s="971"/>
      <c r="CK115" s="1001"/>
      <c r="CL115" s="1002"/>
      <c r="CM115" s="1005" t="s">
        <v>467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104508</v>
      </c>
      <c r="DH115" s="1015"/>
      <c r="DI115" s="1015"/>
      <c r="DJ115" s="1015"/>
      <c r="DK115" s="1016"/>
      <c r="DL115" s="1017">
        <v>104508</v>
      </c>
      <c r="DM115" s="1015"/>
      <c r="DN115" s="1015"/>
      <c r="DO115" s="1015"/>
      <c r="DP115" s="1016"/>
      <c r="DQ115" s="1017">
        <v>104508</v>
      </c>
      <c r="DR115" s="1015"/>
      <c r="DS115" s="1015"/>
      <c r="DT115" s="1015"/>
      <c r="DU115" s="1016"/>
      <c r="DV115" s="1018">
        <v>1.4</v>
      </c>
      <c r="DW115" s="1019"/>
      <c r="DX115" s="1019"/>
      <c r="DY115" s="1019"/>
      <c r="DZ115" s="1020"/>
    </row>
    <row r="116" spans="1:130" s="247" customFormat="1" ht="26.25" customHeight="1" x14ac:dyDescent="0.15">
      <c r="A116" s="1012"/>
      <c r="B116" s="1013"/>
      <c r="C116" s="1021" t="s">
        <v>468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988</v>
      </c>
      <c r="AB116" s="1015"/>
      <c r="AC116" s="1015"/>
      <c r="AD116" s="1015"/>
      <c r="AE116" s="1016"/>
      <c r="AF116" s="1017">
        <v>746</v>
      </c>
      <c r="AG116" s="1015"/>
      <c r="AH116" s="1015"/>
      <c r="AI116" s="1015"/>
      <c r="AJ116" s="1016"/>
      <c r="AK116" s="1017">
        <v>340</v>
      </c>
      <c r="AL116" s="1015"/>
      <c r="AM116" s="1015"/>
      <c r="AN116" s="1015"/>
      <c r="AO116" s="1016"/>
      <c r="AP116" s="1018">
        <v>0</v>
      </c>
      <c r="AQ116" s="1019"/>
      <c r="AR116" s="1019"/>
      <c r="AS116" s="1019"/>
      <c r="AT116" s="1020"/>
      <c r="AU116" s="956"/>
      <c r="AV116" s="957"/>
      <c r="AW116" s="957"/>
      <c r="AX116" s="957"/>
      <c r="AY116" s="957"/>
      <c r="AZ116" s="1023" t="s">
        <v>469</v>
      </c>
      <c r="BA116" s="1024"/>
      <c r="BB116" s="1024"/>
      <c r="BC116" s="1024"/>
      <c r="BD116" s="1024"/>
      <c r="BE116" s="1024"/>
      <c r="BF116" s="1024"/>
      <c r="BG116" s="1024"/>
      <c r="BH116" s="1024"/>
      <c r="BI116" s="1024"/>
      <c r="BJ116" s="1024"/>
      <c r="BK116" s="1024"/>
      <c r="BL116" s="1024"/>
      <c r="BM116" s="1024"/>
      <c r="BN116" s="1024"/>
      <c r="BO116" s="1024"/>
      <c r="BP116" s="1025"/>
      <c r="BQ116" s="975" t="s">
        <v>247</v>
      </c>
      <c r="BR116" s="976"/>
      <c r="BS116" s="976"/>
      <c r="BT116" s="976"/>
      <c r="BU116" s="976"/>
      <c r="BV116" s="976" t="s">
        <v>247</v>
      </c>
      <c r="BW116" s="976"/>
      <c r="BX116" s="976"/>
      <c r="BY116" s="976"/>
      <c r="BZ116" s="976"/>
      <c r="CA116" s="976" t="s">
        <v>462</v>
      </c>
      <c r="CB116" s="976"/>
      <c r="CC116" s="976"/>
      <c r="CD116" s="976"/>
      <c r="CE116" s="976"/>
      <c r="CF116" s="970" t="s">
        <v>247</v>
      </c>
      <c r="CG116" s="971"/>
      <c r="CH116" s="971"/>
      <c r="CI116" s="971"/>
      <c r="CJ116" s="971"/>
      <c r="CK116" s="1001"/>
      <c r="CL116" s="1002"/>
      <c r="CM116" s="972" t="s">
        <v>470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13459</v>
      </c>
      <c r="DH116" s="1015"/>
      <c r="DI116" s="1015"/>
      <c r="DJ116" s="1015"/>
      <c r="DK116" s="1016"/>
      <c r="DL116" s="1017">
        <v>6744</v>
      </c>
      <c r="DM116" s="1015"/>
      <c r="DN116" s="1015"/>
      <c r="DO116" s="1015"/>
      <c r="DP116" s="1016"/>
      <c r="DQ116" s="1017">
        <v>5730</v>
      </c>
      <c r="DR116" s="1015"/>
      <c r="DS116" s="1015"/>
      <c r="DT116" s="1015"/>
      <c r="DU116" s="1016"/>
      <c r="DV116" s="1018">
        <v>0.1</v>
      </c>
      <c r="DW116" s="1019"/>
      <c r="DX116" s="1019"/>
      <c r="DY116" s="1019"/>
      <c r="DZ116" s="1020"/>
    </row>
    <row r="117" spans="1:130" s="247" customFormat="1" ht="26.25" customHeight="1" x14ac:dyDescent="0.15">
      <c r="A117" s="960" t="s">
        <v>198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471</v>
      </c>
      <c r="Z117" s="942"/>
      <c r="AA117" s="1032">
        <v>2458210</v>
      </c>
      <c r="AB117" s="1033"/>
      <c r="AC117" s="1033"/>
      <c r="AD117" s="1033"/>
      <c r="AE117" s="1034"/>
      <c r="AF117" s="1035">
        <v>2390828</v>
      </c>
      <c r="AG117" s="1033"/>
      <c r="AH117" s="1033"/>
      <c r="AI117" s="1033"/>
      <c r="AJ117" s="1034"/>
      <c r="AK117" s="1035">
        <v>2419111</v>
      </c>
      <c r="AL117" s="1033"/>
      <c r="AM117" s="1033"/>
      <c r="AN117" s="1033"/>
      <c r="AO117" s="1034"/>
      <c r="AP117" s="1036"/>
      <c r="AQ117" s="1037"/>
      <c r="AR117" s="1037"/>
      <c r="AS117" s="1037"/>
      <c r="AT117" s="1038"/>
      <c r="AU117" s="956"/>
      <c r="AV117" s="957"/>
      <c r="AW117" s="957"/>
      <c r="AX117" s="957"/>
      <c r="AY117" s="957"/>
      <c r="AZ117" s="1023" t="s">
        <v>472</v>
      </c>
      <c r="BA117" s="1024"/>
      <c r="BB117" s="1024"/>
      <c r="BC117" s="1024"/>
      <c r="BD117" s="1024"/>
      <c r="BE117" s="1024"/>
      <c r="BF117" s="1024"/>
      <c r="BG117" s="1024"/>
      <c r="BH117" s="1024"/>
      <c r="BI117" s="1024"/>
      <c r="BJ117" s="1024"/>
      <c r="BK117" s="1024"/>
      <c r="BL117" s="1024"/>
      <c r="BM117" s="1024"/>
      <c r="BN117" s="1024"/>
      <c r="BO117" s="1024"/>
      <c r="BP117" s="1025"/>
      <c r="BQ117" s="975" t="s">
        <v>247</v>
      </c>
      <c r="BR117" s="976"/>
      <c r="BS117" s="976"/>
      <c r="BT117" s="976"/>
      <c r="BU117" s="976"/>
      <c r="BV117" s="976" t="s">
        <v>247</v>
      </c>
      <c r="BW117" s="976"/>
      <c r="BX117" s="976"/>
      <c r="BY117" s="976"/>
      <c r="BZ117" s="976"/>
      <c r="CA117" s="976" t="s">
        <v>247</v>
      </c>
      <c r="CB117" s="976"/>
      <c r="CC117" s="976"/>
      <c r="CD117" s="976"/>
      <c r="CE117" s="976"/>
      <c r="CF117" s="970" t="s">
        <v>453</v>
      </c>
      <c r="CG117" s="971"/>
      <c r="CH117" s="971"/>
      <c r="CI117" s="971"/>
      <c r="CJ117" s="971"/>
      <c r="CK117" s="1001"/>
      <c r="CL117" s="1002"/>
      <c r="CM117" s="972" t="s">
        <v>473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247</v>
      </c>
      <c r="DH117" s="1015"/>
      <c r="DI117" s="1015"/>
      <c r="DJ117" s="1015"/>
      <c r="DK117" s="1016"/>
      <c r="DL117" s="1017" t="s">
        <v>462</v>
      </c>
      <c r="DM117" s="1015"/>
      <c r="DN117" s="1015"/>
      <c r="DO117" s="1015"/>
      <c r="DP117" s="1016"/>
      <c r="DQ117" s="1017" t="s">
        <v>247</v>
      </c>
      <c r="DR117" s="1015"/>
      <c r="DS117" s="1015"/>
      <c r="DT117" s="1015"/>
      <c r="DU117" s="1016"/>
      <c r="DV117" s="1018" t="s">
        <v>448</v>
      </c>
      <c r="DW117" s="1019"/>
      <c r="DX117" s="1019"/>
      <c r="DY117" s="1019"/>
      <c r="DZ117" s="1020"/>
    </row>
    <row r="118" spans="1:130" s="247" customFormat="1" ht="26.25" customHeight="1" x14ac:dyDescent="0.15">
      <c r="A118" s="960" t="s">
        <v>443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441</v>
      </c>
      <c r="AB118" s="941"/>
      <c r="AC118" s="941"/>
      <c r="AD118" s="941"/>
      <c r="AE118" s="942"/>
      <c r="AF118" s="940" t="s">
        <v>321</v>
      </c>
      <c r="AG118" s="941"/>
      <c r="AH118" s="941"/>
      <c r="AI118" s="941"/>
      <c r="AJ118" s="942"/>
      <c r="AK118" s="940" t="s">
        <v>320</v>
      </c>
      <c r="AL118" s="941"/>
      <c r="AM118" s="941"/>
      <c r="AN118" s="941"/>
      <c r="AO118" s="942"/>
      <c r="AP118" s="1027" t="s">
        <v>442</v>
      </c>
      <c r="AQ118" s="1028"/>
      <c r="AR118" s="1028"/>
      <c r="AS118" s="1028"/>
      <c r="AT118" s="1029"/>
      <c r="AU118" s="956"/>
      <c r="AV118" s="957"/>
      <c r="AW118" s="957"/>
      <c r="AX118" s="957"/>
      <c r="AY118" s="957"/>
      <c r="AZ118" s="1030" t="s">
        <v>474</v>
      </c>
      <c r="BA118" s="1021"/>
      <c r="BB118" s="1021"/>
      <c r="BC118" s="1021"/>
      <c r="BD118" s="1021"/>
      <c r="BE118" s="1021"/>
      <c r="BF118" s="1021"/>
      <c r="BG118" s="1021"/>
      <c r="BH118" s="1021"/>
      <c r="BI118" s="1021"/>
      <c r="BJ118" s="1021"/>
      <c r="BK118" s="1021"/>
      <c r="BL118" s="1021"/>
      <c r="BM118" s="1021"/>
      <c r="BN118" s="1021"/>
      <c r="BO118" s="1021"/>
      <c r="BP118" s="1022"/>
      <c r="BQ118" s="1053" t="s">
        <v>450</v>
      </c>
      <c r="BR118" s="1054"/>
      <c r="BS118" s="1054"/>
      <c r="BT118" s="1054"/>
      <c r="BU118" s="1054"/>
      <c r="BV118" s="1054" t="s">
        <v>247</v>
      </c>
      <c r="BW118" s="1054"/>
      <c r="BX118" s="1054"/>
      <c r="BY118" s="1054"/>
      <c r="BZ118" s="1054"/>
      <c r="CA118" s="1054" t="s">
        <v>450</v>
      </c>
      <c r="CB118" s="1054"/>
      <c r="CC118" s="1054"/>
      <c r="CD118" s="1054"/>
      <c r="CE118" s="1054"/>
      <c r="CF118" s="970" t="s">
        <v>247</v>
      </c>
      <c r="CG118" s="971"/>
      <c r="CH118" s="971"/>
      <c r="CI118" s="971"/>
      <c r="CJ118" s="971"/>
      <c r="CK118" s="1001"/>
      <c r="CL118" s="1002"/>
      <c r="CM118" s="972" t="s">
        <v>475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247</v>
      </c>
      <c r="DH118" s="1015"/>
      <c r="DI118" s="1015"/>
      <c r="DJ118" s="1015"/>
      <c r="DK118" s="1016"/>
      <c r="DL118" s="1017" t="s">
        <v>247</v>
      </c>
      <c r="DM118" s="1015"/>
      <c r="DN118" s="1015"/>
      <c r="DO118" s="1015"/>
      <c r="DP118" s="1016"/>
      <c r="DQ118" s="1017" t="s">
        <v>453</v>
      </c>
      <c r="DR118" s="1015"/>
      <c r="DS118" s="1015"/>
      <c r="DT118" s="1015"/>
      <c r="DU118" s="1016"/>
      <c r="DV118" s="1018" t="s">
        <v>247</v>
      </c>
      <c r="DW118" s="1019"/>
      <c r="DX118" s="1019"/>
      <c r="DY118" s="1019"/>
      <c r="DZ118" s="1020"/>
    </row>
    <row r="119" spans="1:130" s="247" customFormat="1" ht="26.25" customHeight="1" x14ac:dyDescent="0.15">
      <c r="A119" s="1115" t="s">
        <v>446</v>
      </c>
      <c r="B119" s="1000"/>
      <c r="C119" s="979" t="s">
        <v>447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247</v>
      </c>
      <c r="AB119" s="948"/>
      <c r="AC119" s="948"/>
      <c r="AD119" s="948"/>
      <c r="AE119" s="949"/>
      <c r="AF119" s="950" t="s">
        <v>453</v>
      </c>
      <c r="AG119" s="948"/>
      <c r="AH119" s="948"/>
      <c r="AI119" s="948"/>
      <c r="AJ119" s="949"/>
      <c r="AK119" s="950" t="s">
        <v>450</v>
      </c>
      <c r="AL119" s="948"/>
      <c r="AM119" s="948"/>
      <c r="AN119" s="948"/>
      <c r="AO119" s="949"/>
      <c r="AP119" s="951" t="s">
        <v>247</v>
      </c>
      <c r="AQ119" s="952"/>
      <c r="AR119" s="952"/>
      <c r="AS119" s="952"/>
      <c r="AT119" s="953"/>
      <c r="AU119" s="958"/>
      <c r="AV119" s="959"/>
      <c r="AW119" s="959"/>
      <c r="AX119" s="959"/>
      <c r="AY119" s="959"/>
      <c r="AZ119" s="278" t="s">
        <v>198</v>
      </c>
      <c r="BA119" s="278"/>
      <c r="BB119" s="278"/>
      <c r="BC119" s="278"/>
      <c r="BD119" s="278"/>
      <c r="BE119" s="278"/>
      <c r="BF119" s="278"/>
      <c r="BG119" s="278"/>
      <c r="BH119" s="278"/>
      <c r="BI119" s="278"/>
      <c r="BJ119" s="278"/>
      <c r="BK119" s="278"/>
      <c r="BL119" s="278"/>
      <c r="BM119" s="278"/>
      <c r="BN119" s="278"/>
      <c r="BO119" s="1031" t="s">
        <v>476</v>
      </c>
      <c r="BP119" s="1062"/>
      <c r="BQ119" s="1053">
        <v>26908014</v>
      </c>
      <c r="BR119" s="1054"/>
      <c r="BS119" s="1054"/>
      <c r="BT119" s="1054"/>
      <c r="BU119" s="1054"/>
      <c r="BV119" s="1054">
        <v>25115765</v>
      </c>
      <c r="BW119" s="1054"/>
      <c r="BX119" s="1054"/>
      <c r="BY119" s="1054"/>
      <c r="BZ119" s="1054"/>
      <c r="CA119" s="1054">
        <v>24471359</v>
      </c>
      <c r="CB119" s="1054"/>
      <c r="CC119" s="1054"/>
      <c r="CD119" s="1054"/>
      <c r="CE119" s="1054"/>
      <c r="CF119" s="1055"/>
      <c r="CG119" s="1056"/>
      <c r="CH119" s="1056"/>
      <c r="CI119" s="1056"/>
      <c r="CJ119" s="1057"/>
      <c r="CK119" s="1003"/>
      <c r="CL119" s="1004"/>
      <c r="CM119" s="1058" t="s">
        <v>477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448</v>
      </c>
      <c r="DH119" s="1040"/>
      <c r="DI119" s="1040"/>
      <c r="DJ119" s="1040"/>
      <c r="DK119" s="1041"/>
      <c r="DL119" s="1039" t="s">
        <v>247</v>
      </c>
      <c r="DM119" s="1040"/>
      <c r="DN119" s="1040"/>
      <c r="DO119" s="1040"/>
      <c r="DP119" s="1041"/>
      <c r="DQ119" s="1039" t="s">
        <v>247</v>
      </c>
      <c r="DR119" s="1040"/>
      <c r="DS119" s="1040"/>
      <c r="DT119" s="1040"/>
      <c r="DU119" s="1041"/>
      <c r="DV119" s="1042" t="s">
        <v>448</v>
      </c>
      <c r="DW119" s="1043"/>
      <c r="DX119" s="1043"/>
      <c r="DY119" s="1043"/>
      <c r="DZ119" s="1044"/>
    </row>
    <row r="120" spans="1:130" s="247" customFormat="1" ht="26.25" customHeight="1" x14ac:dyDescent="0.15">
      <c r="A120" s="1116"/>
      <c r="B120" s="1002"/>
      <c r="C120" s="972" t="s">
        <v>452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247</v>
      </c>
      <c r="AB120" s="1015"/>
      <c r="AC120" s="1015"/>
      <c r="AD120" s="1015"/>
      <c r="AE120" s="1016"/>
      <c r="AF120" s="1017" t="s">
        <v>247</v>
      </c>
      <c r="AG120" s="1015"/>
      <c r="AH120" s="1015"/>
      <c r="AI120" s="1015"/>
      <c r="AJ120" s="1016"/>
      <c r="AK120" s="1017" t="s">
        <v>448</v>
      </c>
      <c r="AL120" s="1015"/>
      <c r="AM120" s="1015"/>
      <c r="AN120" s="1015"/>
      <c r="AO120" s="1016"/>
      <c r="AP120" s="1018" t="s">
        <v>247</v>
      </c>
      <c r="AQ120" s="1019"/>
      <c r="AR120" s="1019"/>
      <c r="AS120" s="1019"/>
      <c r="AT120" s="1020"/>
      <c r="AU120" s="1045" t="s">
        <v>478</v>
      </c>
      <c r="AV120" s="1046"/>
      <c r="AW120" s="1046"/>
      <c r="AX120" s="1046"/>
      <c r="AY120" s="1047"/>
      <c r="AZ120" s="996" t="s">
        <v>479</v>
      </c>
      <c r="BA120" s="945"/>
      <c r="BB120" s="945"/>
      <c r="BC120" s="945"/>
      <c r="BD120" s="945"/>
      <c r="BE120" s="945"/>
      <c r="BF120" s="945"/>
      <c r="BG120" s="945"/>
      <c r="BH120" s="945"/>
      <c r="BI120" s="945"/>
      <c r="BJ120" s="945"/>
      <c r="BK120" s="945"/>
      <c r="BL120" s="945"/>
      <c r="BM120" s="945"/>
      <c r="BN120" s="945"/>
      <c r="BO120" s="945"/>
      <c r="BP120" s="946"/>
      <c r="BQ120" s="982">
        <v>5106348</v>
      </c>
      <c r="BR120" s="983"/>
      <c r="BS120" s="983"/>
      <c r="BT120" s="983"/>
      <c r="BU120" s="983"/>
      <c r="BV120" s="983">
        <v>6600365</v>
      </c>
      <c r="BW120" s="983"/>
      <c r="BX120" s="983"/>
      <c r="BY120" s="983"/>
      <c r="BZ120" s="983"/>
      <c r="CA120" s="983">
        <v>8432134</v>
      </c>
      <c r="CB120" s="983"/>
      <c r="CC120" s="983"/>
      <c r="CD120" s="983"/>
      <c r="CE120" s="983"/>
      <c r="CF120" s="997">
        <v>111.4</v>
      </c>
      <c r="CG120" s="998"/>
      <c r="CH120" s="998"/>
      <c r="CI120" s="998"/>
      <c r="CJ120" s="998"/>
      <c r="CK120" s="1063" t="s">
        <v>480</v>
      </c>
      <c r="CL120" s="1064"/>
      <c r="CM120" s="1064"/>
      <c r="CN120" s="1064"/>
      <c r="CO120" s="1065"/>
      <c r="CP120" s="1071" t="s">
        <v>424</v>
      </c>
      <c r="CQ120" s="1072"/>
      <c r="CR120" s="1072"/>
      <c r="CS120" s="1072"/>
      <c r="CT120" s="1072"/>
      <c r="CU120" s="1072"/>
      <c r="CV120" s="1072"/>
      <c r="CW120" s="1072"/>
      <c r="CX120" s="1072"/>
      <c r="CY120" s="1072"/>
      <c r="CZ120" s="1072"/>
      <c r="DA120" s="1072"/>
      <c r="DB120" s="1072"/>
      <c r="DC120" s="1072"/>
      <c r="DD120" s="1072"/>
      <c r="DE120" s="1072"/>
      <c r="DF120" s="1073"/>
      <c r="DG120" s="982">
        <v>2141989</v>
      </c>
      <c r="DH120" s="983"/>
      <c r="DI120" s="983"/>
      <c r="DJ120" s="983"/>
      <c r="DK120" s="983"/>
      <c r="DL120" s="983">
        <v>2137981</v>
      </c>
      <c r="DM120" s="983"/>
      <c r="DN120" s="983"/>
      <c r="DO120" s="983"/>
      <c r="DP120" s="983"/>
      <c r="DQ120" s="983">
        <v>2351146</v>
      </c>
      <c r="DR120" s="983"/>
      <c r="DS120" s="983"/>
      <c r="DT120" s="983"/>
      <c r="DU120" s="983"/>
      <c r="DV120" s="984">
        <v>31.1</v>
      </c>
      <c r="DW120" s="984"/>
      <c r="DX120" s="984"/>
      <c r="DY120" s="984"/>
      <c r="DZ120" s="985"/>
    </row>
    <row r="121" spans="1:130" s="247" customFormat="1" ht="26.25" customHeight="1" x14ac:dyDescent="0.15">
      <c r="A121" s="1116"/>
      <c r="B121" s="1002"/>
      <c r="C121" s="1023" t="s">
        <v>481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462</v>
      </c>
      <c r="AB121" s="1015"/>
      <c r="AC121" s="1015"/>
      <c r="AD121" s="1015"/>
      <c r="AE121" s="1016"/>
      <c r="AF121" s="1017" t="s">
        <v>247</v>
      </c>
      <c r="AG121" s="1015"/>
      <c r="AH121" s="1015"/>
      <c r="AI121" s="1015"/>
      <c r="AJ121" s="1016"/>
      <c r="AK121" s="1017" t="s">
        <v>247</v>
      </c>
      <c r="AL121" s="1015"/>
      <c r="AM121" s="1015"/>
      <c r="AN121" s="1015"/>
      <c r="AO121" s="1016"/>
      <c r="AP121" s="1018" t="s">
        <v>247</v>
      </c>
      <c r="AQ121" s="1019"/>
      <c r="AR121" s="1019"/>
      <c r="AS121" s="1019"/>
      <c r="AT121" s="1020"/>
      <c r="AU121" s="1048"/>
      <c r="AV121" s="1049"/>
      <c r="AW121" s="1049"/>
      <c r="AX121" s="1049"/>
      <c r="AY121" s="1050"/>
      <c r="AZ121" s="1005" t="s">
        <v>482</v>
      </c>
      <c r="BA121" s="1006"/>
      <c r="BB121" s="1006"/>
      <c r="BC121" s="1006"/>
      <c r="BD121" s="1006"/>
      <c r="BE121" s="1006"/>
      <c r="BF121" s="1006"/>
      <c r="BG121" s="1006"/>
      <c r="BH121" s="1006"/>
      <c r="BI121" s="1006"/>
      <c r="BJ121" s="1006"/>
      <c r="BK121" s="1006"/>
      <c r="BL121" s="1006"/>
      <c r="BM121" s="1006"/>
      <c r="BN121" s="1006"/>
      <c r="BO121" s="1006"/>
      <c r="BP121" s="1007"/>
      <c r="BQ121" s="975">
        <v>3321855</v>
      </c>
      <c r="BR121" s="976"/>
      <c r="BS121" s="976"/>
      <c r="BT121" s="976"/>
      <c r="BU121" s="976"/>
      <c r="BV121" s="976">
        <v>3176127</v>
      </c>
      <c r="BW121" s="976"/>
      <c r="BX121" s="976"/>
      <c r="BY121" s="976"/>
      <c r="BZ121" s="976"/>
      <c r="CA121" s="976">
        <v>2977794</v>
      </c>
      <c r="CB121" s="976"/>
      <c r="CC121" s="976"/>
      <c r="CD121" s="976"/>
      <c r="CE121" s="976"/>
      <c r="CF121" s="970">
        <v>39.4</v>
      </c>
      <c r="CG121" s="971"/>
      <c r="CH121" s="971"/>
      <c r="CI121" s="971"/>
      <c r="CJ121" s="971"/>
      <c r="CK121" s="1066"/>
      <c r="CL121" s="1067"/>
      <c r="CM121" s="1067"/>
      <c r="CN121" s="1067"/>
      <c r="CO121" s="1068"/>
      <c r="CP121" s="1076" t="s">
        <v>423</v>
      </c>
      <c r="CQ121" s="1077"/>
      <c r="CR121" s="1077"/>
      <c r="CS121" s="1077"/>
      <c r="CT121" s="1077"/>
      <c r="CU121" s="1077"/>
      <c r="CV121" s="1077"/>
      <c r="CW121" s="1077"/>
      <c r="CX121" s="1077"/>
      <c r="CY121" s="1077"/>
      <c r="CZ121" s="1077"/>
      <c r="DA121" s="1077"/>
      <c r="DB121" s="1077"/>
      <c r="DC121" s="1077"/>
      <c r="DD121" s="1077"/>
      <c r="DE121" s="1077"/>
      <c r="DF121" s="1078"/>
      <c r="DG121" s="975">
        <v>1307173</v>
      </c>
      <c r="DH121" s="976"/>
      <c r="DI121" s="976"/>
      <c r="DJ121" s="976"/>
      <c r="DK121" s="976"/>
      <c r="DL121" s="976">
        <v>860294</v>
      </c>
      <c r="DM121" s="976"/>
      <c r="DN121" s="976"/>
      <c r="DO121" s="976"/>
      <c r="DP121" s="976"/>
      <c r="DQ121" s="976">
        <v>867368</v>
      </c>
      <c r="DR121" s="976"/>
      <c r="DS121" s="976"/>
      <c r="DT121" s="976"/>
      <c r="DU121" s="976"/>
      <c r="DV121" s="977">
        <v>11.5</v>
      </c>
      <c r="DW121" s="977"/>
      <c r="DX121" s="977"/>
      <c r="DY121" s="977"/>
      <c r="DZ121" s="978"/>
    </row>
    <row r="122" spans="1:130" s="247" customFormat="1" ht="26.25" customHeight="1" x14ac:dyDescent="0.15">
      <c r="A122" s="1116"/>
      <c r="B122" s="1002"/>
      <c r="C122" s="972" t="s">
        <v>464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247</v>
      </c>
      <c r="AB122" s="1015"/>
      <c r="AC122" s="1015"/>
      <c r="AD122" s="1015"/>
      <c r="AE122" s="1016"/>
      <c r="AF122" s="1017" t="s">
        <v>247</v>
      </c>
      <c r="AG122" s="1015"/>
      <c r="AH122" s="1015"/>
      <c r="AI122" s="1015"/>
      <c r="AJ122" s="1016"/>
      <c r="AK122" s="1017" t="s">
        <v>247</v>
      </c>
      <c r="AL122" s="1015"/>
      <c r="AM122" s="1015"/>
      <c r="AN122" s="1015"/>
      <c r="AO122" s="1016"/>
      <c r="AP122" s="1018" t="s">
        <v>247</v>
      </c>
      <c r="AQ122" s="1019"/>
      <c r="AR122" s="1019"/>
      <c r="AS122" s="1019"/>
      <c r="AT122" s="1020"/>
      <c r="AU122" s="1048"/>
      <c r="AV122" s="1049"/>
      <c r="AW122" s="1049"/>
      <c r="AX122" s="1049"/>
      <c r="AY122" s="1050"/>
      <c r="AZ122" s="1030" t="s">
        <v>483</v>
      </c>
      <c r="BA122" s="1021"/>
      <c r="BB122" s="1021"/>
      <c r="BC122" s="1021"/>
      <c r="BD122" s="1021"/>
      <c r="BE122" s="1021"/>
      <c r="BF122" s="1021"/>
      <c r="BG122" s="1021"/>
      <c r="BH122" s="1021"/>
      <c r="BI122" s="1021"/>
      <c r="BJ122" s="1021"/>
      <c r="BK122" s="1021"/>
      <c r="BL122" s="1021"/>
      <c r="BM122" s="1021"/>
      <c r="BN122" s="1021"/>
      <c r="BO122" s="1021"/>
      <c r="BP122" s="1022"/>
      <c r="BQ122" s="1053">
        <v>14252515</v>
      </c>
      <c r="BR122" s="1054"/>
      <c r="BS122" s="1054"/>
      <c r="BT122" s="1054"/>
      <c r="BU122" s="1054"/>
      <c r="BV122" s="1054">
        <v>13586963</v>
      </c>
      <c r="BW122" s="1054"/>
      <c r="BX122" s="1054"/>
      <c r="BY122" s="1054"/>
      <c r="BZ122" s="1054"/>
      <c r="CA122" s="1054">
        <v>13517888</v>
      </c>
      <c r="CB122" s="1054"/>
      <c r="CC122" s="1054"/>
      <c r="CD122" s="1054"/>
      <c r="CE122" s="1054"/>
      <c r="CF122" s="1074">
        <v>178.7</v>
      </c>
      <c r="CG122" s="1075"/>
      <c r="CH122" s="1075"/>
      <c r="CI122" s="1075"/>
      <c r="CJ122" s="1075"/>
      <c r="CK122" s="1066"/>
      <c r="CL122" s="1067"/>
      <c r="CM122" s="1067"/>
      <c r="CN122" s="1067"/>
      <c r="CO122" s="1068"/>
      <c r="CP122" s="1076" t="s">
        <v>421</v>
      </c>
      <c r="CQ122" s="1077"/>
      <c r="CR122" s="1077"/>
      <c r="CS122" s="1077"/>
      <c r="CT122" s="1077"/>
      <c r="CU122" s="1077"/>
      <c r="CV122" s="1077"/>
      <c r="CW122" s="1077"/>
      <c r="CX122" s="1077"/>
      <c r="CY122" s="1077"/>
      <c r="CZ122" s="1077"/>
      <c r="DA122" s="1077"/>
      <c r="DB122" s="1077"/>
      <c r="DC122" s="1077"/>
      <c r="DD122" s="1077"/>
      <c r="DE122" s="1077"/>
      <c r="DF122" s="1078"/>
      <c r="DG122" s="975">
        <v>347052</v>
      </c>
      <c r="DH122" s="976"/>
      <c r="DI122" s="976"/>
      <c r="DJ122" s="976"/>
      <c r="DK122" s="976"/>
      <c r="DL122" s="976">
        <v>437828</v>
      </c>
      <c r="DM122" s="976"/>
      <c r="DN122" s="976"/>
      <c r="DO122" s="976"/>
      <c r="DP122" s="976"/>
      <c r="DQ122" s="976">
        <v>632606</v>
      </c>
      <c r="DR122" s="976"/>
      <c r="DS122" s="976"/>
      <c r="DT122" s="976"/>
      <c r="DU122" s="976"/>
      <c r="DV122" s="977">
        <v>8.4</v>
      </c>
      <c r="DW122" s="977"/>
      <c r="DX122" s="977"/>
      <c r="DY122" s="977"/>
      <c r="DZ122" s="978"/>
    </row>
    <row r="123" spans="1:130" s="247" customFormat="1" ht="26.25" customHeight="1" x14ac:dyDescent="0.15">
      <c r="A123" s="1116"/>
      <c r="B123" s="1002"/>
      <c r="C123" s="972" t="s">
        <v>470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16964</v>
      </c>
      <c r="AB123" s="1015"/>
      <c r="AC123" s="1015"/>
      <c r="AD123" s="1015"/>
      <c r="AE123" s="1016"/>
      <c r="AF123" s="1017">
        <v>6716</v>
      </c>
      <c r="AG123" s="1015"/>
      <c r="AH123" s="1015"/>
      <c r="AI123" s="1015"/>
      <c r="AJ123" s="1016"/>
      <c r="AK123" s="1017">
        <v>1015</v>
      </c>
      <c r="AL123" s="1015"/>
      <c r="AM123" s="1015"/>
      <c r="AN123" s="1015"/>
      <c r="AO123" s="1016"/>
      <c r="AP123" s="1018">
        <v>0</v>
      </c>
      <c r="AQ123" s="1019"/>
      <c r="AR123" s="1019"/>
      <c r="AS123" s="1019"/>
      <c r="AT123" s="1020"/>
      <c r="AU123" s="1051"/>
      <c r="AV123" s="1052"/>
      <c r="AW123" s="1052"/>
      <c r="AX123" s="1052"/>
      <c r="AY123" s="1052"/>
      <c r="AZ123" s="278" t="s">
        <v>198</v>
      </c>
      <c r="BA123" s="278"/>
      <c r="BB123" s="278"/>
      <c r="BC123" s="278"/>
      <c r="BD123" s="278"/>
      <c r="BE123" s="278"/>
      <c r="BF123" s="278"/>
      <c r="BG123" s="278"/>
      <c r="BH123" s="278"/>
      <c r="BI123" s="278"/>
      <c r="BJ123" s="278"/>
      <c r="BK123" s="278"/>
      <c r="BL123" s="278"/>
      <c r="BM123" s="278"/>
      <c r="BN123" s="278"/>
      <c r="BO123" s="1031" t="s">
        <v>484</v>
      </c>
      <c r="BP123" s="1062"/>
      <c r="BQ123" s="1122">
        <v>22680718</v>
      </c>
      <c r="BR123" s="1088"/>
      <c r="BS123" s="1088"/>
      <c r="BT123" s="1088"/>
      <c r="BU123" s="1088"/>
      <c r="BV123" s="1088">
        <v>23363455</v>
      </c>
      <c r="BW123" s="1088"/>
      <c r="BX123" s="1088"/>
      <c r="BY123" s="1088"/>
      <c r="BZ123" s="1088"/>
      <c r="CA123" s="1088">
        <v>24927816</v>
      </c>
      <c r="CB123" s="1088"/>
      <c r="CC123" s="1088"/>
      <c r="CD123" s="1088"/>
      <c r="CE123" s="1088"/>
      <c r="CF123" s="1055"/>
      <c r="CG123" s="1056"/>
      <c r="CH123" s="1056"/>
      <c r="CI123" s="1056"/>
      <c r="CJ123" s="1057"/>
      <c r="CK123" s="1066"/>
      <c r="CL123" s="1067"/>
      <c r="CM123" s="1067"/>
      <c r="CN123" s="1067"/>
      <c r="CO123" s="1068"/>
      <c r="CP123" s="1076" t="s">
        <v>485</v>
      </c>
      <c r="CQ123" s="1077"/>
      <c r="CR123" s="1077"/>
      <c r="CS123" s="1077"/>
      <c r="CT123" s="1077"/>
      <c r="CU123" s="1077"/>
      <c r="CV123" s="1077"/>
      <c r="CW123" s="1077"/>
      <c r="CX123" s="1077"/>
      <c r="CY123" s="1077"/>
      <c r="CZ123" s="1077"/>
      <c r="DA123" s="1077"/>
      <c r="DB123" s="1077"/>
      <c r="DC123" s="1077"/>
      <c r="DD123" s="1077"/>
      <c r="DE123" s="1077"/>
      <c r="DF123" s="1078"/>
      <c r="DG123" s="1014">
        <v>14656</v>
      </c>
      <c r="DH123" s="1015"/>
      <c r="DI123" s="1015"/>
      <c r="DJ123" s="1015"/>
      <c r="DK123" s="1016"/>
      <c r="DL123" s="1017">
        <v>14520</v>
      </c>
      <c r="DM123" s="1015"/>
      <c r="DN123" s="1015"/>
      <c r="DO123" s="1015"/>
      <c r="DP123" s="1016"/>
      <c r="DQ123" s="1017">
        <v>6088</v>
      </c>
      <c r="DR123" s="1015"/>
      <c r="DS123" s="1015"/>
      <c r="DT123" s="1015"/>
      <c r="DU123" s="1016"/>
      <c r="DV123" s="1018">
        <v>0.1</v>
      </c>
      <c r="DW123" s="1019"/>
      <c r="DX123" s="1019"/>
      <c r="DY123" s="1019"/>
      <c r="DZ123" s="1020"/>
    </row>
    <row r="124" spans="1:130" s="247" customFormat="1" ht="26.25" customHeight="1" thickBot="1" x14ac:dyDescent="0.2">
      <c r="A124" s="1116"/>
      <c r="B124" s="1002"/>
      <c r="C124" s="972" t="s">
        <v>473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453</v>
      </c>
      <c r="AB124" s="1015"/>
      <c r="AC124" s="1015"/>
      <c r="AD124" s="1015"/>
      <c r="AE124" s="1016"/>
      <c r="AF124" s="1017" t="s">
        <v>247</v>
      </c>
      <c r="AG124" s="1015"/>
      <c r="AH124" s="1015"/>
      <c r="AI124" s="1015"/>
      <c r="AJ124" s="1016"/>
      <c r="AK124" s="1017" t="s">
        <v>247</v>
      </c>
      <c r="AL124" s="1015"/>
      <c r="AM124" s="1015"/>
      <c r="AN124" s="1015"/>
      <c r="AO124" s="1016"/>
      <c r="AP124" s="1018" t="s">
        <v>247</v>
      </c>
      <c r="AQ124" s="1019"/>
      <c r="AR124" s="1019"/>
      <c r="AS124" s="1019"/>
      <c r="AT124" s="1020"/>
      <c r="AU124" s="1118" t="s">
        <v>486</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54.2</v>
      </c>
      <c r="BR124" s="1084"/>
      <c r="BS124" s="1084"/>
      <c r="BT124" s="1084"/>
      <c r="BU124" s="1084"/>
      <c r="BV124" s="1084">
        <v>22.8</v>
      </c>
      <c r="BW124" s="1084"/>
      <c r="BX124" s="1084"/>
      <c r="BY124" s="1084"/>
      <c r="BZ124" s="1084"/>
      <c r="CA124" s="1084" t="s">
        <v>247</v>
      </c>
      <c r="CB124" s="1084"/>
      <c r="CC124" s="1084"/>
      <c r="CD124" s="1084"/>
      <c r="CE124" s="1084"/>
      <c r="CF124" s="1085"/>
      <c r="CG124" s="1086"/>
      <c r="CH124" s="1086"/>
      <c r="CI124" s="1086"/>
      <c r="CJ124" s="1087"/>
      <c r="CK124" s="1069"/>
      <c r="CL124" s="1069"/>
      <c r="CM124" s="1069"/>
      <c r="CN124" s="1069"/>
      <c r="CO124" s="1070"/>
      <c r="CP124" s="1076" t="s">
        <v>487</v>
      </c>
      <c r="CQ124" s="1077"/>
      <c r="CR124" s="1077"/>
      <c r="CS124" s="1077"/>
      <c r="CT124" s="1077"/>
      <c r="CU124" s="1077"/>
      <c r="CV124" s="1077"/>
      <c r="CW124" s="1077"/>
      <c r="CX124" s="1077"/>
      <c r="CY124" s="1077"/>
      <c r="CZ124" s="1077"/>
      <c r="DA124" s="1077"/>
      <c r="DB124" s="1077"/>
      <c r="DC124" s="1077"/>
      <c r="DD124" s="1077"/>
      <c r="DE124" s="1077"/>
      <c r="DF124" s="1078"/>
      <c r="DG124" s="1061" t="s">
        <v>247</v>
      </c>
      <c r="DH124" s="1040"/>
      <c r="DI124" s="1040"/>
      <c r="DJ124" s="1040"/>
      <c r="DK124" s="1041"/>
      <c r="DL124" s="1039" t="s">
        <v>247</v>
      </c>
      <c r="DM124" s="1040"/>
      <c r="DN124" s="1040"/>
      <c r="DO124" s="1040"/>
      <c r="DP124" s="1041"/>
      <c r="DQ124" s="1039" t="s">
        <v>247</v>
      </c>
      <c r="DR124" s="1040"/>
      <c r="DS124" s="1040"/>
      <c r="DT124" s="1040"/>
      <c r="DU124" s="1041"/>
      <c r="DV124" s="1042" t="s">
        <v>247</v>
      </c>
      <c r="DW124" s="1043"/>
      <c r="DX124" s="1043"/>
      <c r="DY124" s="1043"/>
      <c r="DZ124" s="1044"/>
    </row>
    <row r="125" spans="1:130" s="247" customFormat="1" ht="26.25" customHeight="1" x14ac:dyDescent="0.15">
      <c r="A125" s="1116"/>
      <c r="B125" s="1002"/>
      <c r="C125" s="972" t="s">
        <v>475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247</v>
      </c>
      <c r="AB125" s="1015"/>
      <c r="AC125" s="1015"/>
      <c r="AD125" s="1015"/>
      <c r="AE125" s="1016"/>
      <c r="AF125" s="1017" t="s">
        <v>247</v>
      </c>
      <c r="AG125" s="1015"/>
      <c r="AH125" s="1015"/>
      <c r="AI125" s="1015"/>
      <c r="AJ125" s="1016"/>
      <c r="AK125" s="1017" t="s">
        <v>247</v>
      </c>
      <c r="AL125" s="1015"/>
      <c r="AM125" s="1015"/>
      <c r="AN125" s="1015"/>
      <c r="AO125" s="1016"/>
      <c r="AP125" s="1018" t="s">
        <v>247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488</v>
      </c>
      <c r="CL125" s="1064"/>
      <c r="CM125" s="1064"/>
      <c r="CN125" s="1064"/>
      <c r="CO125" s="1065"/>
      <c r="CP125" s="996" t="s">
        <v>489</v>
      </c>
      <c r="CQ125" s="945"/>
      <c r="CR125" s="945"/>
      <c r="CS125" s="945"/>
      <c r="CT125" s="945"/>
      <c r="CU125" s="945"/>
      <c r="CV125" s="945"/>
      <c r="CW125" s="945"/>
      <c r="CX125" s="945"/>
      <c r="CY125" s="945"/>
      <c r="CZ125" s="945"/>
      <c r="DA125" s="945"/>
      <c r="DB125" s="945"/>
      <c r="DC125" s="945"/>
      <c r="DD125" s="945"/>
      <c r="DE125" s="945"/>
      <c r="DF125" s="946"/>
      <c r="DG125" s="982" t="s">
        <v>247</v>
      </c>
      <c r="DH125" s="983"/>
      <c r="DI125" s="983"/>
      <c r="DJ125" s="983"/>
      <c r="DK125" s="983"/>
      <c r="DL125" s="983" t="s">
        <v>247</v>
      </c>
      <c r="DM125" s="983"/>
      <c r="DN125" s="983"/>
      <c r="DO125" s="983"/>
      <c r="DP125" s="983"/>
      <c r="DQ125" s="983" t="s">
        <v>247</v>
      </c>
      <c r="DR125" s="983"/>
      <c r="DS125" s="983"/>
      <c r="DT125" s="983"/>
      <c r="DU125" s="983"/>
      <c r="DV125" s="984" t="s">
        <v>247</v>
      </c>
      <c r="DW125" s="984"/>
      <c r="DX125" s="984"/>
      <c r="DY125" s="984"/>
      <c r="DZ125" s="985"/>
    </row>
    <row r="126" spans="1:130" s="247" customFormat="1" ht="26.25" customHeight="1" thickBot="1" x14ac:dyDescent="0.2">
      <c r="A126" s="1116"/>
      <c r="B126" s="1002"/>
      <c r="C126" s="972" t="s">
        <v>477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247</v>
      </c>
      <c r="AB126" s="1015"/>
      <c r="AC126" s="1015"/>
      <c r="AD126" s="1015"/>
      <c r="AE126" s="1016"/>
      <c r="AF126" s="1017" t="s">
        <v>247</v>
      </c>
      <c r="AG126" s="1015"/>
      <c r="AH126" s="1015"/>
      <c r="AI126" s="1015"/>
      <c r="AJ126" s="1016"/>
      <c r="AK126" s="1017" t="s">
        <v>247</v>
      </c>
      <c r="AL126" s="1015"/>
      <c r="AM126" s="1015"/>
      <c r="AN126" s="1015"/>
      <c r="AO126" s="1016"/>
      <c r="AP126" s="1018" t="s">
        <v>247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490</v>
      </c>
      <c r="CQ126" s="1006"/>
      <c r="CR126" s="1006"/>
      <c r="CS126" s="1006"/>
      <c r="CT126" s="1006"/>
      <c r="CU126" s="1006"/>
      <c r="CV126" s="1006"/>
      <c r="CW126" s="1006"/>
      <c r="CX126" s="1006"/>
      <c r="CY126" s="1006"/>
      <c r="CZ126" s="1006"/>
      <c r="DA126" s="1006"/>
      <c r="DB126" s="1006"/>
      <c r="DC126" s="1006"/>
      <c r="DD126" s="1006"/>
      <c r="DE126" s="1006"/>
      <c r="DF126" s="1007"/>
      <c r="DG126" s="975" t="s">
        <v>462</v>
      </c>
      <c r="DH126" s="976"/>
      <c r="DI126" s="976"/>
      <c r="DJ126" s="976"/>
      <c r="DK126" s="976"/>
      <c r="DL126" s="976" t="s">
        <v>247</v>
      </c>
      <c r="DM126" s="976"/>
      <c r="DN126" s="976"/>
      <c r="DO126" s="976"/>
      <c r="DP126" s="976"/>
      <c r="DQ126" s="976" t="s">
        <v>247</v>
      </c>
      <c r="DR126" s="976"/>
      <c r="DS126" s="976"/>
      <c r="DT126" s="976"/>
      <c r="DU126" s="976"/>
      <c r="DV126" s="977" t="s">
        <v>247</v>
      </c>
      <c r="DW126" s="977"/>
      <c r="DX126" s="977"/>
      <c r="DY126" s="977"/>
      <c r="DZ126" s="978"/>
    </row>
    <row r="127" spans="1:130" s="247" customFormat="1" ht="26.25" customHeight="1" x14ac:dyDescent="0.15">
      <c r="A127" s="1117"/>
      <c r="B127" s="1004"/>
      <c r="C127" s="1058" t="s">
        <v>491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247</v>
      </c>
      <c r="AB127" s="1015"/>
      <c r="AC127" s="1015"/>
      <c r="AD127" s="1015"/>
      <c r="AE127" s="1016"/>
      <c r="AF127" s="1017" t="s">
        <v>247</v>
      </c>
      <c r="AG127" s="1015"/>
      <c r="AH127" s="1015"/>
      <c r="AI127" s="1015"/>
      <c r="AJ127" s="1016"/>
      <c r="AK127" s="1017" t="s">
        <v>247</v>
      </c>
      <c r="AL127" s="1015"/>
      <c r="AM127" s="1015"/>
      <c r="AN127" s="1015"/>
      <c r="AO127" s="1016"/>
      <c r="AP127" s="1018" t="s">
        <v>247</v>
      </c>
      <c r="AQ127" s="1019"/>
      <c r="AR127" s="1019"/>
      <c r="AS127" s="1019"/>
      <c r="AT127" s="1020"/>
      <c r="AU127" s="283"/>
      <c r="AV127" s="283"/>
      <c r="AW127" s="283"/>
      <c r="AX127" s="1089" t="s">
        <v>492</v>
      </c>
      <c r="AY127" s="1090"/>
      <c r="AZ127" s="1090"/>
      <c r="BA127" s="1090"/>
      <c r="BB127" s="1090"/>
      <c r="BC127" s="1090"/>
      <c r="BD127" s="1090"/>
      <c r="BE127" s="1091"/>
      <c r="BF127" s="1092" t="s">
        <v>493</v>
      </c>
      <c r="BG127" s="1090"/>
      <c r="BH127" s="1090"/>
      <c r="BI127" s="1090"/>
      <c r="BJ127" s="1090"/>
      <c r="BK127" s="1090"/>
      <c r="BL127" s="1091"/>
      <c r="BM127" s="1092" t="s">
        <v>494</v>
      </c>
      <c r="BN127" s="1090"/>
      <c r="BO127" s="1090"/>
      <c r="BP127" s="1090"/>
      <c r="BQ127" s="1090"/>
      <c r="BR127" s="1090"/>
      <c r="BS127" s="1091"/>
      <c r="BT127" s="1092" t="s">
        <v>495</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496</v>
      </c>
      <c r="CQ127" s="1006"/>
      <c r="CR127" s="1006"/>
      <c r="CS127" s="1006"/>
      <c r="CT127" s="1006"/>
      <c r="CU127" s="1006"/>
      <c r="CV127" s="1006"/>
      <c r="CW127" s="1006"/>
      <c r="CX127" s="1006"/>
      <c r="CY127" s="1006"/>
      <c r="CZ127" s="1006"/>
      <c r="DA127" s="1006"/>
      <c r="DB127" s="1006"/>
      <c r="DC127" s="1006"/>
      <c r="DD127" s="1006"/>
      <c r="DE127" s="1006"/>
      <c r="DF127" s="1007"/>
      <c r="DG127" s="975" t="s">
        <v>462</v>
      </c>
      <c r="DH127" s="976"/>
      <c r="DI127" s="976"/>
      <c r="DJ127" s="976"/>
      <c r="DK127" s="976"/>
      <c r="DL127" s="976" t="s">
        <v>247</v>
      </c>
      <c r="DM127" s="976"/>
      <c r="DN127" s="976"/>
      <c r="DO127" s="976"/>
      <c r="DP127" s="976"/>
      <c r="DQ127" s="976" t="s">
        <v>247</v>
      </c>
      <c r="DR127" s="976"/>
      <c r="DS127" s="976"/>
      <c r="DT127" s="976"/>
      <c r="DU127" s="976"/>
      <c r="DV127" s="977" t="s">
        <v>247</v>
      </c>
      <c r="DW127" s="977"/>
      <c r="DX127" s="977"/>
      <c r="DY127" s="977"/>
      <c r="DZ127" s="978"/>
    </row>
    <row r="128" spans="1:130" s="247" customFormat="1" ht="26.25" customHeight="1" thickBot="1" x14ac:dyDescent="0.2">
      <c r="A128" s="1100" t="s">
        <v>497</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498</v>
      </c>
      <c r="X128" s="1102"/>
      <c r="Y128" s="1102"/>
      <c r="Z128" s="1103"/>
      <c r="AA128" s="1104">
        <v>333270</v>
      </c>
      <c r="AB128" s="1105"/>
      <c r="AC128" s="1105"/>
      <c r="AD128" s="1105"/>
      <c r="AE128" s="1106"/>
      <c r="AF128" s="1107">
        <v>328255</v>
      </c>
      <c r="AG128" s="1105"/>
      <c r="AH128" s="1105"/>
      <c r="AI128" s="1105"/>
      <c r="AJ128" s="1106"/>
      <c r="AK128" s="1107">
        <v>297634</v>
      </c>
      <c r="AL128" s="1105"/>
      <c r="AM128" s="1105"/>
      <c r="AN128" s="1105"/>
      <c r="AO128" s="1106"/>
      <c r="AP128" s="1108"/>
      <c r="AQ128" s="1109"/>
      <c r="AR128" s="1109"/>
      <c r="AS128" s="1109"/>
      <c r="AT128" s="1110"/>
      <c r="AU128" s="283"/>
      <c r="AV128" s="283"/>
      <c r="AW128" s="283"/>
      <c r="AX128" s="944" t="s">
        <v>499</v>
      </c>
      <c r="AY128" s="945"/>
      <c r="AZ128" s="945"/>
      <c r="BA128" s="945"/>
      <c r="BB128" s="945"/>
      <c r="BC128" s="945"/>
      <c r="BD128" s="945"/>
      <c r="BE128" s="946"/>
      <c r="BF128" s="1111" t="s">
        <v>448</v>
      </c>
      <c r="BG128" s="1112"/>
      <c r="BH128" s="1112"/>
      <c r="BI128" s="1112"/>
      <c r="BJ128" s="1112"/>
      <c r="BK128" s="1112"/>
      <c r="BL128" s="1113"/>
      <c r="BM128" s="1111">
        <v>13.52</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500</v>
      </c>
      <c r="CQ128" s="1094"/>
      <c r="CR128" s="1094"/>
      <c r="CS128" s="1094"/>
      <c r="CT128" s="1094"/>
      <c r="CU128" s="1094"/>
      <c r="CV128" s="1094"/>
      <c r="CW128" s="1094"/>
      <c r="CX128" s="1094"/>
      <c r="CY128" s="1094"/>
      <c r="CZ128" s="1094"/>
      <c r="DA128" s="1094"/>
      <c r="DB128" s="1094"/>
      <c r="DC128" s="1094"/>
      <c r="DD128" s="1094"/>
      <c r="DE128" s="1094"/>
      <c r="DF128" s="1095"/>
      <c r="DG128" s="1096" t="s">
        <v>462</v>
      </c>
      <c r="DH128" s="1097"/>
      <c r="DI128" s="1097"/>
      <c r="DJ128" s="1097"/>
      <c r="DK128" s="1097"/>
      <c r="DL128" s="1097" t="s">
        <v>247</v>
      </c>
      <c r="DM128" s="1097"/>
      <c r="DN128" s="1097"/>
      <c r="DO128" s="1097"/>
      <c r="DP128" s="1097"/>
      <c r="DQ128" s="1097" t="s">
        <v>247</v>
      </c>
      <c r="DR128" s="1097"/>
      <c r="DS128" s="1097"/>
      <c r="DT128" s="1097"/>
      <c r="DU128" s="1097"/>
      <c r="DV128" s="1098" t="s">
        <v>247</v>
      </c>
      <c r="DW128" s="1098"/>
      <c r="DX128" s="1098"/>
      <c r="DY128" s="1098"/>
      <c r="DZ128" s="1099"/>
    </row>
    <row r="129" spans="1:131" s="247" customFormat="1" ht="26.25" customHeight="1" x14ac:dyDescent="0.15">
      <c r="A129" s="986" t="s">
        <v>111</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501</v>
      </c>
      <c r="X129" s="1130"/>
      <c r="Y129" s="1130"/>
      <c r="Z129" s="1131"/>
      <c r="AA129" s="1014">
        <v>9270348</v>
      </c>
      <c r="AB129" s="1015"/>
      <c r="AC129" s="1015"/>
      <c r="AD129" s="1015"/>
      <c r="AE129" s="1016"/>
      <c r="AF129" s="1017">
        <v>9119405</v>
      </c>
      <c r="AG129" s="1015"/>
      <c r="AH129" s="1015"/>
      <c r="AI129" s="1015"/>
      <c r="AJ129" s="1016"/>
      <c r="AK129" s="1017">
        <v>8973302</v>
      </c>
      <c r="AL129" s="1015"/>
      <c r="AM129" s="1015"/>
      <c r="AN129" s="1015"/>
      <c r="AO129" s="1016"/>
      <c r="AP129" s="1132"/>
      <c r="AQ129" s="1133"/>
      <c r="AR129" s="1133"/>
      <c r="AS129" s="1133"/>
      <c r="AT129" s="1134"/>
      <c r="AU129" s="285"/>
      <c r="AV129" s="285"/>
      <c r="AW129" s="285"/>
      <c r="AX129" s="1123" t="s">
        <v>502</v>
      </c>
      <c r="AY129" s="1006"/>
      <c r="AZ129" s="1006"/>
      <c r="BA129" s="1006"/>
      <c r="BB129" s="1006"/>
      <c r="BC129" s="1006"/>
      <c r="BD129" s="1006"/>
      <c r="BE129" s="1007"/>
      <c r="BF129" s="1124" t="s">
        <v>247</v>
      </c>
      <c r="BG129" s="1125"/>
      <c r="BH129" s="1125"/>
      <c r="BI129" s="1125"/>
      <c r="BJ129" s="1125"/>
      <c r="BK129" s="1125"/>
      <c r="BL129" s="1126"/>
      <c r="BM129" s="1124">
        <v>18.52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504</v>
      </c>
      <c r="X130" s="1130"/>
      <c r="Y130" s="1130"/>
      <c r="Z130" s="1131"/>
      <c r="AA130" s="1014">
        <v>1480357</v>
      </c>
      <c r="AB130" s="1015"/>
      <c r="AC130" s="1015"/>
      <c r="AD130" s="1015"/>
      <c r="AE130" s="1016"/>
      <c r="AF130" s="1017">
        <v>1442260</v>
      </c>
      <c r="AG130" s="1015"/>
      <c r="AH130" s="1015"/>
      <c r="AI130" s="1015"/>
      <c r="AJ130" s="1016"/>
      <c r="AK130" s="1017">
        <v>1407283</v>
      </c>
      <c r="AL130" s="1015"/>
      <c r="AM130" s="1015"/>
      <c r="AN130" s="1015"/>
      <c r="AO130" s="1016"/>
      <c r="AP130" s="1132"/>
      <c r="AQ130" s="1133"/>
      <c r="AR130" s="1133"/>
      <c r="AS130" s="1133"/>
      <c r="AT130" s="1134"/>
      <c r="AU130" s="285"/>
      <c r="AV130" s="285"/>
      <c r="AW130" s="285"/>
      <c r="AX130" s="1123" t="s">
        <v>505</v>
      </c>
      <c r="AY130" s="1006"/>
      <c r="AZ130" s="1006"/>
      <c r="BA130" s="1006"/>
      <c r="BB130" s="1006"/>
      <c r="BC130" s="1006"/>
      <c r="BD130" s="1006"/>
      <c r="BE130" s="1007"/>
      <c r="BF130" s="1160">
        <v>8.5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506</v>
      </c>
      <c r="X131" s="1168"/>
      <c r="Y131" s="1168"/>
      <c r="Z131" s="1169"/>
      <c r="AA131" s="1061">
        <v>7789991</v>
      </c>
      <c r="AB131" s="1040"/>
      <c r="AC131" s="1040"/>
      <c r="AD131" s="1040"/>
      <c r="AE131" s="1041"/>
      <c r="AF131" s="1039">
        <v>7677145</v>
      </c>
      <c r="AG131" s="1040"/>
      <c r="AH131" s="1040"/>
      <c r="AI131" s="1040"/>
      <c r="AJ131" s="1041"/>
      <c r="AK131" s="1039">
        <v>7566019</v>
      </c>
      <c r="AL131" s="1040"/>
      <c r="AM131" s="1040"/>
      <c r="AN131" s="1040"/>
      <c r="AO131" s="1041"/>
      <c r="AP131" s="1170"/>
      <c r="AQ131" s="1171"/>
      <c r="AR131" s="1171"/>
      <c r="AS131" s="1171"/>
      <c r="AT131" s="1172"/>
      <c r="AU131" s="285"/>
      <c r="AV131" s="285"/>
      <c r="AW131" s="285"/>
      <c r="AX131" s="1142" t="s">
        <v>507</v>
      </c>
      <c r="AY131" s="1094"/>
      <c r="AZ131" s="1094"/>
      <c r="BA131" s="1094"/>
      <c r="BB131" s="1094"/>
      <c r="BC131" s="1094"/>
      <c r="BD131" s="1094"/>
      <c r="BE131" s="1095"/>
      <c r="BF131" s="1143" t="s">
        <v>247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509</v>
      </c>
      <c r="W132" s="1153"/>
      <c r="X132" s="1153"/>
      <c r="Y132" s="1153"/>
      <c r="Z132" s="1154"/>
      <c r="AA132" s="1155">
        <v>8.2745024990000005</v>
      </c>
      <c r="AB132" s="1156"/>
      <c r="AC132" s="1156"/>
      <c r="AD132" s="1156"/>
      <c r="AE132" s="1157"/>
      <c r="AF132" s="1158">
        <v>8.0799958840000006</v>
      </c>
      <c r="AG132" s="1156"/>
      <c r="AH132" s="1156"/>
      <c r="AI132" s="1156"/>
      <c r="AJ132" s="1157"/>
      <c r="AK132" s="1158">
        <v>9.4394951959999993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510</v>
      </c>
      <c r="W133" s="1136"/>
      <c r="X133" s="1136"/>
      <c r="Y133" s="1136"/>
      <c r="Z133" s="1137"/>
      <c r="AA133" s="1138">
        <v>8.6999999999999993</v>
      </c>
      <c r="AB133" s="1139"/>
      <c r="AC133" s="1139"/>
      <c r="AD133" s="1139"/>
      <c r="AE133" s="1140"/>
      <c r="AF133" s="1138">
        <v>7.9</v>
      </c>
      <c r="AG133" s="1139"/>
      <c r="AH133" s="1139"/>
      <c r="AI133" s="1139"/>
      <c r="AJ133" s="1140"/>
      <c r="AK133" s="1138">
        <v>8.5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Ly/yH9W2kk9Es2Rz3r37RMejy4qcOA1iVaLr1IyCO5cFKAyzVAyf6t8nEZemR3/4c4yj/kknB+P2bQVQ0M57Q==" saltValue="NdW61U9Dn0LLiA8txYxq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kWhuoNLqRk2jEAMe6D0S+cVpmP0cSrE90OgMH9rmupxQZnbj7e/gPvqvyjSJunE/HqHIiJr15NuWiBCPeIpIw==" saltValue="71jDwQIwjGVvtBlhQGLx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lsib6ArTXkZCOc2z8zxMFa0zslCovH/PtMs6mXBPgx4WCPHnGutlZ5/9bHmANhDj8uP2SmIc2OO07fAYF9X9A==" saltValue="u+o+zzj1raW7Uh7Mc6x01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519</v>
      </c>
      <c r="AL9" s="1179"/>
      <c r="AM9" s="1179"/>
      <c r="AN9" s="1180"/>
      <c r="AO9" s="313">
        <v>3182924</v>
      </c>
      <c r="AP9" s="313">
        <v>125031</v>
      </c>
      <c r="AQ9" s="314">
        <v>90613</v>
      </c>
      <c r="AR9" s="315">
        <v>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520</v>
      </c>
      <c r="AL10" s="1179"/>
      <c r="AM10" s="1179"/>
      <c r="AN10" s="1180"/>
      <c r="AO10" s="316">
        <v>133698</v>
      </c>
      <c r="AP10" s="316">
        <v>5252</v>
      </c>
      <c r="AQ10" s="317">
        <v>7525</v>
      </c>
      <c r="AR10" s="318">
        <v>-30.2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521</v>
      </c>
      <c r="AL11" s="1179"/>
      <c r="AM11" s="1179"/>
      <c r="AN11" s="1180"/>
      <c r="AO11" s="316" t="s">
        <v>522</v>
      </c>
      <c r="AP11" s="316" t="s">
        <v>522</v>
      </c>
      <c r="AQ11" s="317">
        <v>9582</v>
      </c>
      <c r="AR11" s="318" t="s">
        <v>522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v>497593</v>
      </c>
      <c r="AP12" s="316">
        <v>19546</v>
      </c>
      <c r="AQ12" s="317">
        <v>1356</v>
      </c>
      <c r="AR12" s="318">
        <v>1341.4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524</v>
      </c>
      <c r="AL13" s="1179"/>
      <c r="AM13" s="1179"/>
      <c r="AN13" s="1180"/>
      <c r="AO13" s="316" t="s">
        <v>522</v>
      </c>
      <c r="AP13" s="316" t="s">
        <v>522</v>
      </c>
      <c r="AQ13" s="317">
        <v>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525</v>
      </c>
      <c r="AL14" s="1179"/>
      <c r="AM14" s="1179"/>
      <c r="AN14" s="1180"/>
      <c r="AO14" s="316">
        <v>128433</v>
      </c>
      <c r="AP14" s="316">
        <v>5045</v>
      </c>
      <c r="AQ14" s="317">
        <v>4182</v>
      </c>
      <c r="AR14" s="318">
        <v>20.6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526</v>
      </c>
      <c r="AL15" s="1179"/>
      <c r="AM15" s="1179"/>
      <c r="AN15" s="1180"/>
      <c r="AO15" s="316">
        <v>57823</v>
      </c>
      <c r="AP15" s="316">
        <v>2271</v>
      </c>
      <c r="AQ15" s="317">
        <v>2331</v>
      </c>
      <c r="AR15" s="318">
        <v>-2.6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527</v>
      </c>
      <c r="AL16" s="1182"/>
      <c r="AM16" s="1182"/>
      <c r="AN16" s="1183"/>
      <c r="AO16" s="316">
        <v>-260046</v>
      </c>
      <c r="AP16" s="316">
        <v>-10215</v>
      </c>
      <c r="AQ16" s="317">
        <v>-8270</v>
      </c>
      <c r="AR16" s="318">
        <v>23.5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198</v>
      </c>
      <c r="AL17" s="1182"/>
      <c r="AM17" s="1182"/>
      <c r="AN17" s="1183"/>
      <c r="AO17" s="316">
        <v>3740425</v>
      </c>
      <c r="AP17" s="316">
        <v>146931</v>
      </c>
      <c r="AQ17" s="317">
        <v>107322</v>
      </c>
      <c r="AR17" s="318">
        <v>36.9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532</v>
      </c>
      <c r="AL21" s="1174"/>
      <c r="AM21" s="1174"/>
      <c r="AN21" s="1175"/>
      <c r="AO21" s="328">
        <v>13.91</v>
      </c>
      <c r="AP21" s="329">
        <v>10.18</v>
      </c>
      <c r="AQ21" s="330">
        <v>3.73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533</v>
      </c>
      <c r="AL22" s="1174"/>
      <c r="AM22" s="1174"/>
      <c r="AN22" s="1175"/>
      <c r="AO22" s="333">
        <v>98.4</v>
      </c>
      <c r="AP22" s="334">
        <v>97.7</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537</v>
      </c>
      <c r="AL32" s="1190"/>
      <c r="AM32" s="1190"/>
      <c r="AN32" s="1191"/>
      <c r="AO32" s="343">
        <v>2070456</v>
      </c>
      <c r="AP32" s="343">
        <v>81332</v>
      </c>
      <c r="AQ32" s="344">
        <v>67619</v>
      </c>
      <c r="AR32" s="345">
        <v>20.3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538</v>
      </c>
      <c r="AL33" s="1190"/>
      <c r="AM33" s="1190"/>
      <c r="AN33" s="1191"/>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539</v>
      </c>
      <c r="AL34" s="1190"/>
      <c r="AM34" s="1190"/>
      <c r="AN34" s="1191"/>
      <c r="AO34" s="343" t="s">
        <v>522</v>
      </c>
      <c r="AP34" s="343" t="s">
        <v>522</v>
      </c>
      <c r="AQ34" s="344">
        <v>3</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540</v>
      </c>
      <c r="AL35" s="1190"/>
      <c r="AM35" s="1190"/>
      <c r="AN35" s="1191"/>
      <c r="AO35" s="343">
        <v>347300</v>
      </c>
      <c r="AP35" s="343">
        <v>13643</v>
      </c>
      <c r="AQ35" s="344">
        <v>17835</v>
      </c>
      <c r="AR35" s="345">
        <v>-23.5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541</v>
      </c>
      <c r="AL36" s="1190"/>
      <c r="AM36" s="1190"/>
      <c r="AN36" s="1191"/>
      <c r="AO36" s="343" t="s">
        <v>522</v>
      </c>
      <c r="AP36" s="343" t="s">
        <v>522</v>
      </c>
      <c r="AQ36" s="344">
        <v>2401</v>
      </c>
      <c r="AR36" s="345" t="s">
        <v>522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542</v>
      </c>
      <c r="AL37" s="1190"/>
      <c r="AM37" s="1190"/>
      <c r="AN37" s="1191"/>
      <c r="AO37" s="343">
        <v>1015</v>
      </c>
      <c r="AP37" s="343">
        <v>40</v>
      </c>
      <c r="AQ37" s="344">
        <v>732</v>
      </c>
      <c r="AR37" s="345">
        <v>-94.5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543</v>
      </c>
      <c r="AL38" s="1193"/>
      <c r="AM38" s="1193"/>
      <c r="AN38" s="1194"/>
      <c r="AO38" s="346">
        <v>340</v>
      </c>
      <c r="AP38" s="346">
        <v>13</v>
      </c>
      <c r="AQ38" s="347">
        <v>5</v>
      </c>
      <c r="AR38" s="335">
        <v>160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544</v>
      </c>
      <c r="AL39" s="1193"/>
      <c r="AM39" s="1193"/>
      <c r="AN39" s="1194"/>
      <c r="AO39" s="343">
        <v>-297634</v>
      </c>
      <c r="AP39" s="343">
        <v>-11692</v>
      </c>
      <c r="AQ39" s="344">
        <v>-3806</v>
      </c>
      <c r="AR39" s="345">
        <v>207.2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545</v>
      </c>
      <c r="AL40" s="1190"/>
      <c r="AM40" s="1190"/>
      <c r="AN40" s="1191"/>
      <c r="AO40" s="343">
        <v>-1407283</v>
      </c>
      <c r="AP40" s="343">
        <v>-55281</v>
      </c>
      <c r="AQ40" s="344">
        <v>-59049</v>
      </c>
      <c r="AR40" s="345">
        <v>-6.4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313</v>
      </c>
      <c r="AL41" s="1196"/>
      <c r="AM41" s="1196"/>
      <c r="AN41" s="1197"/>
      <c r="AO41" s="343">
        <v>714194</v>
      </c>
      <c r="AP41" s="343">
        <v>28055</v>
      </c>
      <c r="AQ41" s="344">
        <v>25740</v>
      </c>
      <c r="AR41" s="345">
        <v>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514</v>
      </c>
      <c r="AN49" s="1186" t="s">
        <v>549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2001601</v>
      </c>
      <c r="AN51" s="365">
        <v>72446</v>
      </c>
      <c r="AO51" s="366">
        <v>-26</v>
      </c>
      <c r="AP51" s="367">
        <v>85459</v>
      </c>
      <c r="AQ51" s="368">
        <v>-19.8</v>
      </c>
      <c r="AR51" s="369">
        <v>-6.2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722920</v>
      </c>
      <c r="AN52" s="373">
        <v>26165</v>
      </c>
      <c r="AO52" s="374">
        <v>-51.7</v>
      </c>
      <c r="AP52" s="375">
        <v>44378</v>
      </c>
      <c r="AQ52" s="376">
        <v>-2.6</v>
      </c>
      <c r="AR52" s="377">
        <v>-49.1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2306825</v>
      </c>
      <c r="AN53" s="365">
        <v>85381</v>
      </c>
      <c r="AO53" s="366">
        <v>17.899999999999999</v>
      </c>
      <c r="AP53" s="367">
        <v>83280</v>
      </c>
      <c r="AQ53" s="368">
        <v>-2.5</v>
      </c>
      <c r="AR53" s="369">
        <v>20.399999999999999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727430</v>
      </c>
      <c r="AN54" s="373">
        <v>26924</v>
      </c>
      <c r="AO54" s="374">
        <v>2.9</v>
      </c>
      <c r="AP54" s="375">
        <v>43123</v>
      </c>
      <c r="AQ54" s="376">
        <v>-2.8</v>
      </c>
      <c r="AR54" s="377">
        <v>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2636288</v>
      </c>
      <c r="AN55" s="365">
        <v>99863</v>
      </c>
      <c r="AO55" s="366">
        <v>17</v>
      </c>
      <c r="AP55" s="367">
        <v>88968</v>
      </c>
      <c r="AQ55" s="368">
        <v>6.8</v>
      </c>
      <c r="AR55" s="369">
        <v>10.199999999999999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1283338</v>
      </c>
      <c r="AN56" s="373">
        <v>48613</v>
      </c>
      <c r="AO56" s="374">
        <v>80.599999999999994</v>
      </c>
      <c r="AP56" s="375">
        <v>45482</v>
      </c>
      <c r="AQ56" s="376">
        <v>5.5</v>
      </c>
      <c r="AR56" s="377">
        <v>75.099999999999994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1865679</v>
      </c>
      <c r="AN57" s="365">
        <v>71887</v>
      </c>
      <c r="AO57" s="366">
        <v>-28</v>
      </c>
      <c r="AP57" s="367">
        <v>85173</v>
      </c>
      <c r="AQ57" s="368">
        <v>-4.3</v>
      </c>
      <c r="AR57" s="369">
        <v>-23.7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996248</v>
      </c>
      <c r="AN58" s="373">
        <v>38387</v>
      </c>
      <c r="AO58" s="374">
        <v>-21</v>
      </c>
      <c r="AP58" s="375">
        <v>43913</v>
      </c>
      <c r="AQ58" s="376">
        <v>-3.4</v>
      </c>
      <c r="AR58" s="377">
        <v>-17.600000000000001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3741136</v>
      </c>
      <c r="AN59" s="365">
        <v>146959</v>
      </c>
      <c r="AO59" s="366">
        <v>104.4</v>
      </c>
      <c r="AP59" s="367">
        <v>94081</v>
      </c>
      <c r="AQ59" s="368">
        <v>10.5</v>
      </c>
      <c r="AR59" s="369">
        <v>93.9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907845</v>
      </c>
      <c r="AN60" s="373">
        <v>35662</v>
      </c>
      <c r="AO60" s="374">
        <v>-7.1</v>
      </c>
      <c r="AP60" s="375">
        <v>48949</v>
      </c>
      <c r="AQ60" s="376">
        <v>11.5</v>
      </c>
      <c r="AR60" s="377">
        <v>-18.600000000000001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2510306</v>
      </c>
      <c r="AN61" s="380">
        <v>95307</v>
      </c>
      <c r="AO61" s="381">
        <v>17.100000000000001</v>
      </c>
      <c r="AP61" s="382">
        <v>87392</v>
      </c>
      <c r="AQ61" s="383">
        <v>-1.9</v>
      </c>
      <c r="AR61" s="369">
        <v>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927556</v>
      </c>
      <c r="AN62" s="373">
        <v>35150</v>
      </c>
      <c r="AO62" s="374">
        <v>0.7</v>
      </c>
      <c r="AP62" s="375">
        <v>45169</v>
      </c>
      <c r="AQ62" s="376">
        <v>1.6</v>
      </c>
      <c r="AR62" s="377">
        <v>-0.9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tyOWVNXMVF+wcygXIiBULxdd56/rJBghJoPS7wIpH6HYytfXx+kfbqAXnspqujjx8YOSNJGbjUmC6suPZY+Pg==" saltValue="iROljGvBc2ouxgEjM2uY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J9sG32gRaJobl5PcVAxZo63DuFXO3WWlIeXWWGBq+Ij27VaPQmafptUAdsMetYKKuRjm8WImddJHfHYShM7oQ==" saltValue="8uNVktJxc35CrdMTIFMNa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svxSS5ogQZR04TzDvNEs9xV0fTFsufee742lPgeJqOn91HqbJU13gDIzO8spB5uR0qIA8g/nII4euzyGwzqZ7A==" saltValue="5VmVm17T21/Q8MVuZlXbd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11.38</v>
      </c>
      <c r="G47" s="12">
        <v>9.2799999999999994</v>
      </c>
      <c r="H47" s="12">
        <v>8.98</v>
      </c>
      <c r="I47" s="12">
        <v>8.58</v>
      </c>
      <c r="J47" s="13">
        <v>9.07</v>
      </c>
    </row>
    <row r="48" spans="2:10" ht="57.75" customHeight="1" x14ac:dyDescent="0.15">
      <c r="B48" s="14"/>
      <c r="C48" s="1200" t="s">
        <v>4</v>
      </c>
      <c r="D48" s="1200"/>
      <c r="E48" s="1201"/>
      <c r="F48" s="15">
        <v>0.89</v>
      </c>
      <c r="G48" s="16">
        <v>0.63</v>
      </c>
      <c r="H48" s="16">
        <v>0.93</v>
      </c>
      <c r="I48" s="16">
        <v>0.74</v>
      </c>
      <c r="J48" s="17">
        <v>2.44</v>
      </c>
    </row>
    <row r="49" spans="2:10" ht="57.75" customHeight="1" thickBot="1" x14ac:dyDescent="0.2">
      <c r="B49" s="18"/>
      <c r="C49" s="1202" t="s">
        <v>5</v>
      </c>
      <c r="D49" s="1202"/>
      <c r="E49" s="1203"/>
      <c r="F49" s="19">
        <v>0.75</v>
      </c>
      <c r="G49" s="20" t="s">
        <v>570</v>
      </c>
      <c r="H49" s="20" t="s">
        <v>571</v>
      </c>
      <c r="I49" s="20" t="s">
        <v>572</v>
      </c>
      <c r="J49" s="21">
        <v>2.0299999999999998</v>
      </c>
    </row>
    <row r="50" spans="2:10" ht="13.5" customHeight="1" x14ac:dyDescent="0.15"/>
  </sheetData>
  <sheetProtection algorithmName="SHA-512" hashValue="A77hZChwuRN8sAolJfV+rUmAra8Vz9qEXitgjg4s7JWzCH+ecGBC/Nvc7+P+rKrhqiQs3ui/o9qFCVYemw8vzA==" saltValue="zLnKnipuyagvCdW6zsrW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2021-03-09T00:39:11Z</cp:lastPrinted>
  <dcterms:created xsi:type="dcterms:W3CDTF">2021-02-05T00:34:02Z</dcterms:created>
  <dcterms:modified xsi:type="dcterms:W3CDTF">2021-09-28T05:52:41Z</dcterms:modified>
  <cp:category/>
</cp:coreProperties>
</file>